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見本について" sheetId="1" state="visible" r:id="rId1"/>
    <sheet xmlns:r="http://schemas.openxmlformats.org/officeDocument/2006/relationships" name="説明" sheetId="2" state="visible" r:id="rId2"/>
    <sheet xmlns:r="http://schemas.openxmlformats.org/officeDocument/2006/relationships" name="ルール表_会社別" sheetId="3" state="visible" r:id="rId3"/>
    <sheet xmlns:r="http://schemas.openxmlformats.org/officeDocument/2006/relationships" name="体系の整理表" sheetId="4" state="visible" r:id="rId4"/>
    <sheet xmlns:r="http://schemas.openxmlformats.org/officeDocument/2006/relationships" name="入力_月次データ" sheetId="5" state="visible" r:id="rId5"/>
    <sheet xmlns:r="http://schemas.openxmlformats.org/officeDocument/2006/relationships" name="計算シート" sheetId="6" state="visible" r:id="rId6"/>
    <sheet xmlns:r="http://schemas.openxmlformats.org/officeDocument/2006/relationships" name="検算_工程2" sheetId="7" state="visible" r:id="rId7"/>
    <sheet xmlns:r="http://schemas.openxmlformats.org/officeDocument/2006/relationships" name="確認用一覧" sheetId="8" state="visible" r:id="rId8"/>
    <sheet xmlns:r="http://schemas.openxmlformats.org/officeDocument/2006/relationships" name="明細_レイアウト" sheetId="9" state="visible" r:id="rId9"/>
    <sheet xmlns:r="http://schemas.openxmlformats.org/officeDocument/2006/relationships" name="勤怠_日次入力" sheetId="10" state="visible" r:id="rId10"/>
    <sheet xmlns:r="http://schemas.openxmlformats.org/officeDocument/2006/relationships" name="勤怠集計" sheetId="11" state="visible" r:id="rId1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0.0"/>
  </numFmts>
  <fonts count="3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SC"/>
      <family val="2"/>
      <b val="1"/>
      <sz val="14"/>
    </font>
    <font>
      <name val="Cambria"/>
      <charset val="1"/>
      <family val="0"/>
      <b val="1"/>
      <sz val="14"/>
    </font>
    <font>
      <name val="Noto Sans CJK SC"/>
      <family val="2"/>
      <b val="1"/>
      <sz val="11"/>
    </font>
    <font>
      <name val="Cambria"/>
      <charset val="1"/>
      <family val="0"/>
      <b val="1"/>
      <sz val="11"/>
    </font>
    <font>
      <name val="Noto Sans CJK SC"/>
      <family val="2"/>
      <color theme="1"/>
      <sz val="11"/>
    </font>
    <font>
      <name val="Noto Sans CJK SC"/>
      <family val="2"/>
      <b val="1"/>
      <color rgb="FFFFFFFF"/>
      <sz val="11"/>
    </font>
    <font>
      <name val="Noto Sans CJK SC"/>
      <family val="2"/>
      <b val="1"/>
      <sz val="12"/>
    </font>
    <font>
      <name val="Cambria"/>
      <charset val="1"/>
      <family val="0"/>
      <b val="1"/>
      <sz val="12"/>
    </font>
    <font>
      <name val="Cambria"/>
      <charset val="1"/>
      <family val="0"/>
      <b val="1"/>
      <color rgb="FFFFFFFF"/>
      <sz val="11"/>
    </font>
    <font>
      <b val="1"/>
      <sz val="16"/>
    </font>
    <font>
      <b val="1"/>
      <color rgb="00FF0000"/>
      <sz val="12"/>
    </font>
    <font>
      <b val="1"/>
      <sz val="13"/>
    </font>
    <font>
      <name val="Noto Sans CJK JP"/>
      <b val="1"/>
      <sz val="16"/>
    </font>
    <font>
      <name val="Noto Sans CJK JP"/>
      <b val="1"/>
      <color rgb="00FF0000"/>
      <sz val="12"/>
    </font>
    <font>
      <name val="Noto Sans CJK JP"/>
      <b val="1"/>
      <sz val="13"/>
    </font>
    <font>
      <name val="Noto Sans CJK JP"/>
      <color theme="1"/>
      <sz val="11"/>
    </font>
    <font>
      <name val="Noto Sans CJK JP"/>
      <b val="1"/>
      <sz val="14"/>
    </font>
    <font>
      <name val="Noto Sans CJK JP"/>
      <b val="1"/>
      <sz val="11"/>
    </font>
    <font>
      <name val="Noto Sans CJK JP"/>
      <b val="1"/>
      <color rgb="FFFFFFFF"/>
      <sz val="11"/>
    </font>
    <font>
      <name val="Noto Sans CJK JP"/>
      <b val="1"/>
      <sz val="12"/>
    </font>
    <font>
      <name val="Noto Sans CJK JP"/>
      <b val="1"/>
      <color rgb="FF1F4E79"/>
      <sz val="13"/>
    </font>
    <font>
      <name val="Noto Sans CJK JP"/>
      <b val="1"/>
      <color theme="1"/>
      <sz val="11"/>
    </font>
    <font>
      <name val="Noto Sans CJK JP"/>
      <b val="1"/>
      <color rgb="FF1F4E79"/>
      <sz val="14"/>
    </font>
    <font>
      <name val="Noto Sans CJK JP"/>
      <b val="1"/>
      <color rgb="FFC00000"/>
      <sz val="11"/>
    </font>
    <font>
      <name val="Noto Sans CJK JP"/>
      <b val="1"/>
      <color rgb="FF1F4E79"/>
      <sz val="11"/>
    </font>
    <font>
      <name val="Noto Sans CJK JP"/>
      <b val="1"/>
      <color rgb="FF1F4E79"/>
      <sz val="17"/>
    </font>
    <font>
      <name val="Noto Sans CJK JP"/>
      <b val="1"/>
      <color rgb="FFFF0000"/>
      <sz val="12"/>
    </font>
    <font>
      <name val="Noto Sans CJK JP"/>
      <b val="1"/>
      <color rgb="FF1F4E79"/>
      <sz val="15"/>
    </font>
  </fonts>
  <fills count="7">
    <fill>
      <patternFill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9E2F3"/>
        <bgColor rgb="FFCCFFFF"/>
      </patternFill>
    </fill>
    <fill>
      <patternFill patternType="solid">
        <fgColor rgb="FF1F4E79"/>
      </patternFill>
    </fill>
    <fill>
      <patternFill patternType="solid">
        <fgColor rgb="FFEFF4FB"/>
      </patternFill>
    </fill>
    <fill>
      <patternFill patternType="solid">
        <fgColor rgb="FFD9E2F3"/>
      </patternFill>
    </fill>
  </fills>
  <borders count="5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7C3D9"/>
      </left>
      <right style="thin">
        <color rgb="FFB7C3D9"/>
      </right>
      <top style="thin">
        <color rgb="FFB7C3D9"/>
      </top>
      <bottom style="thin">
        <color rgb="FFB7C3D9"/>
      </bottom>
    </border>
    <border>
      <left/>
      <right/>
      <top style="medium">
        <color rgb="FF1F4E79"/>
      </top>
      <bottom/>
    </border>
    <border>
      <left style="thin">
        <color rgb="FFB7C3D9"/>
      </left>
      <right style="thin">
        <color rgb="FFB7C3D9"/>
      </right>
      <top style="medium">
        <color rgb="FF1F4E79"/>
      </top>
      <bottom style="thin">
        <color rgb="FFB7C3D9"/>
      </bottom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71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2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3" fontId="0" fillId="0" borderId="1" applyAlignment="1" pivotButton="0" quotePrefix="0" xfId="0">
      <alignment horizontal="general" vertical="bottom"/>
    </xf>
    <xf numFmtId="2" fontId="0" fillId="0" borderId="1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2" fillId="2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3" fontId="7" fillId="0" borderId="0" applyAlignment="1" pivotButton="0" quotePrefix="0" xfId="0">
      <alignment horizontal="general" vertical="bottom"/>
    </xf>
    <xf numFmtId="164" fontId="0" fillId="0" borderId="1" applyAlignment="1" pivotButton="0" quotePrefix="0" xfId="0">
      <alignment horizontal="general" vertical="bottom"/>
    </xf>
    <xf numFmtId="0" fontId="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2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3" fontId="0" fillId="0" borderId="1" applyAlignment="1" pivotButton="0" quotePrefix="0" xfId="0">
      <alignment horizontal="general" vertical="bottom"/>
    </xf>
    <xf numFmtId="2" fontId="0" fillId="0" borderId="1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2" fillId="2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3" fontId="7" fillId="0" borderId="0" applyAlignment="1" pivotButton="0" quotePrefix="0" xfId="0">
      <alignment horizontal="general" vertical="bottom"/>
    </xf>
    <xf numFmtId="164" fontId="0" fillId="0" borderId="1" applyAlignment="1" pivotButton="0" quotePrefix="0" xfId="0">
      <alignment horizontal="general" vertical="bottom"/>
    </xf>
    <xf numFmtId="0" fontId="29" fillId="0" borderId="0" applyAlignment="1" pivotButton="0" quotePrefix="0" xfId="0">
      <alignment vertical="top" wrapText="1"/>
    </xf>
    <xf numFmtId="0" fontId="30" fillId="0" borderId="0" applyAlignment="1" pivotButton="0" quotePrefix="0" xfId="0">
      <alignment vertical="center"/>
    </xf>
    <xf numFmtId="0" fontId="24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center"/>
    </xf>
    <xf numFmtId="0" fontId="31" fillId="0" borderId="0" applyAlignment="1" pivotButton="0" quotePrefix="0" xfId="0">
      <alignment vertical="center"/>
    </xf>
    <xf numFmtId="0" fontId="21" fillId="0" borderId="0" applyAlignment="1" pivotButton="0" quotePrefix="0" xfId="0">
      <alignment horizontal="general" vertical="top" wrapText="1"/>
    </xf>
    <xf numFmtId="0" fontId="19" fillId="0" borderId="0" applyAlignment="1" pivotButton="0" quotePrefix="0" xfId="0">
      <alignment horizontal="general" vertical="top" wrapText="1"/>
    </xf>
    <xf numFmtId="0" fontId="22" fillId="4" borderId="2" applyAlignment="1" pivotButton="0" quotePrefix="0" xfId="0">
      <alignment horizontal="center" vertical="center" wrapText="1"/>
    </xf>
    <xf numFmtId="0" fontId="25" fillId="3" borderId="2" applyAlignment="1" pivotButton="0" quotePrefix="0" xfId="0">
      <alignment horizontal="general" vertical="center"/>
    </xf>
    <xf numFmtId="0" fontId="19" fillId="0" borderId="2" applyAlignment="1" pivotButton="0" quotePrefix="0" xfId="0">
      <alignment horizontal="general" vertical="center"/>
    </xf>
    <xf numFmtId="0" fontId="21" fillId="0" borderId="2" applyAlignment="1" pivotButton="0" quotePrefix="0" xfId="0">
      <alignment horizontal="general" vertical="center"/>
    </xf>
    <xf numFmtId="3" fontId="19" fillId="0" borderId="2" applyAlignment="1" pivotButton="0" quotePrefix="0" xfId="0">
      <alignment horizontal="general" vertical="center"/>
    </xf>
    <xf numFmtId="2" fontId="19" fillId="0" borderId="2" applyAlignment="1" pivotButton="0" quotePrefix="0" xfId="0">
      <alignment horizontal="general" vertical="center"/>
    </xf>
    <xf numFmtId="0" fontId="24" fillId="0" borderId="0" applyAlignment="1" pivotButton="0" quotePrefix="0" xfId="0">
      <alignment vertical="center"/>
    </xf>
    <xf numFmtId="0" fontId="19" fillId="5" borderId="2" applyAlignment="1" pivotButton="0" quotePrefix="0" xfId="0">
      <alignment horizontal="general" vertical="center"/>
    </xf>
    <xf numFmtId="3" fontId="19" fillId="5" borderId="2" applyAlignment="1" pivotButton="0" quotePrefix="0" xfId="0">
      <alignment horizontal="general" vertical="center"/>
    </xf>
    <xf numFmtId="3" fontId="21" fillId="0" borderId="2" applyAlignment="1" pivotButton="0" quotePrefix="0" xfId="0">
      <alignment horizontal="general" vertical="center"/>
    </xf>
    <xf numFmtId="0" fontId="26" fillId="0" borderId="0" applyAlignment="1" pivotButton="0" quotePrefix="0" xfId="0">
      <alignment vertical="center"/>
    </xf>
    <xf numFmtId="0" fontId="22" fillId="4" borderId="2" applyAlignment="1" pivotButton="0" quotePrefix="0" xfId="0">
      <alignment horizontal="center" vertical="center" shrinkToFit="1"/>
    </xf>
    <xf numFmtId="0" fontId="27" fillId="5" borderId="2" applyAlignment="1" pivotButton="0" quotePrefix="0" xfId="0">
      <alignment horizontal="center" vertical="center"/>
    </xf>
    <xf numFmtId="0" fontId="27" fillId="0" borderId="2" applyAlignment="1" pivotButton="0" quotePrefix="0" xfId="0">
      <alignment horizontal="center" vertical="center"/>
    </xf>
    <xf numFmtId="0" fontId="28" fillId="0" borderId="2" applyAlignment="1" pivotButton="0" quotePrefix="0" xfId="0">
      <alignment horizontal="center" vertical="center"/>
    </xf>
    <xf numFmtId="0" fontId="25" fillId="6" borderId="3" pivotButton="0" quotePrefix="0" xfId="0"/>
    <xf numFmtId="0" fontId="21" fillId="6" borderId="4" applyAlignment="1" pivotButton="0" quotePrefix="0" xfId="0">
      <alignment horizontal="general" vertical="center"/>
    </xf>
    <xf numFmtId="3" fontId="21" fillId="6" borderId="4" applyAlignment="1" pivotButton="0" quotePrefix="0" xfId="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9" fillId="0" borderId="1" applyAlignment="1" pivotButton="0" quotePrefix="0" xfId="0">
      <alignment horizontal="general" vertical="bottom"/>
    </xf>
    <xf numFmtId="3" fontId="19" fillId="0" borderId="1" applyAlignment="1" pivotButton="0" quotePrefix="0" xfId="0">
      <alignment horizontal="general" vertical="bottom"/>
    </xf>
    <xf numFmtId="3" fontId="21" fillId="0" borderId="0" applyAlignment="1" pivotButton="0" quotePrefix="0" xfId="0">
      <alignment horizontal="general" vertical="bottom"/>
    </xf>
    <xf numFmtId="164" fontId="19" fillId="0" borderId="2" applyAlignment="1" pivotButton="0" quotePrefix="0" xfId="0">
      <alignment horizontal="general" vertical="center"/>
    </xf>
    <xf numFmtId="164" fontId="19" fillId="5" borderId="2" applyAlignment="1" pivotButton="0" quotePrefix="0" xfId="0">
      <alignment horizontal="general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style="17" min="1" max="1"/>
  </cols>
  <sheetData>
    <row r="1" ht="30" customHeight="1" s="17">
      <c r="A1" s="39" t="inlineStr">
        <is>
          <t>給与計算の納品イメージ（見本）</t>
        </is>
      </c>
    </row>
    <row r="2" ht="20" customHeight="1" s="17">
      <c r="A2" s="40" t="inlineStr">
        <is>
          <t>これは架空のサンプルデータで作った見本です。実在の会社の成果物ではありません。</t>
        </is>
      </c>
    </row>
    <row r="3" ht="20" customHeight="1" s="17">
      <c r="A3" s="40" t="inlineStr">
        <is>
          <t>従業員は REH-01〜12 の12名で、金額も全て架空です。会社名「サンプル商事株式会社」も架空です。</t>
        </is>
      </c>
    </row>
    <row r="4">
      <c r="A4" s="20" t="inlineStr"/>
    </row>
    <row r="5" ht="24" customHeight="1" s="17">
      <c r="A5" s="41" t="inlineStr">
        <is>
          <t>見ていただきたい点</t>
        </is>
      </c>
    </row>
    <row r="6" ht="20" customHeight="1" s="17">
      <c r="A6" s="42" t="inlineStr">
        <is>
          <t>・全て数式の計算シート。残業代・歩合（売上・件数からの計算）も元データからの自動計算</t>
        </is>
      </c>
    </row>
    <row r="7" ht="20" customHeight="1" s="17">
      <c r="A7" s="42" t="inlineStr">
        <is>
          <t>・検算のシートでの二重の突き合わせ（入力した数字との照合まで）</t>
        </is>
      </c>
    </row>
    <row r="8" ht="20" customHeight="1" s="17">
      <c r="A8" s="42" t="inlineStr">
        <is>
          <t>・確認用一覧での印付け（前月から大きく変わった方と初回の方。合計と変動の理由まで1枚で確認可能）</t>
        </is>
      </c>
    </row>
    <row r="9" ht="20" customHeight="1" s="17">
      <c r="A9" s="42" t="inlineStr">
        <is>
          <t>・明細は従業員ごとの自動作成（実際のお取引では御社の現在の明細の書式に合わせた作成）</t>
        </is>
      </c>
    </row>
    <row r="10" ht="20" customHeight="1" s="17">
      <c r="A10" s="42" t="inlineStr">
        <is>
          <t>・控除の金額は御社の確定額の受領が前提（税務・労務の判断は当方の対象外）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zeroHeight="0" outlineLevelRow="0"/>
  <cols>
    <col width="110" customWidth="1" style="22" min="1" max="1"/>
  </cols>
  <sheetData>
    <row r="1" ht="22.35" customHeight="1" s="17">
      <c r="A1" s="43" t="inlineStr">
        <is>
          <t>標準給与計算シート 雛形 v2（給与計算の実施・納品の型）</t>
        </is>
      </c>
    </row>
    <row r="2" ht="15" customHeight="1" s="17">
      <c r="A2" s="24" t="n"/>
    </row>
    <row r="3" ht="17.15" customHeight="1" s="17">
      <c r="A3" s="44" t="inlineStr">
        <is>
          <t>使い方：会社ごとにこの雛形をコピーし、ルール表_会社別と体系の整理表を型取りで固定してから使う。</t>
        </is>
      </c>
    </row>
    <row r="4" ht="32.8" customHeight="1" s="17">
      <c r="A4" s="45" t="inlineStr">
        <is>
          <t>月の流れ：勤怠がある月は勤怠集計で時間を固める → 入力_月次データへ当月の値を置く → 計算シート（全て数式）→ 検算_工程2 → 確認用一覧 → 明細をPDF化して納品。</t>
        </is>
      </c>
    </row>
    <row r="5" ht="15" customHeight="1" s="17">
      <c r="A5" s="24" t="n"/>
    </row>
    <row r="6" ht="17.15" customHeight="1" s="17">
      <c r="A6" s="45" t="inlineStr">
        <is>
          <t>・計算シートの金額は全て数式。手入力で金額を上書きしない</t>
        </is>
      </c>
    </row>
    <row r="7" ht="17.15" customHeight="1" s="17">
      <c r="A7" s="45" t="inlineStr">
        <is>
          <t>・残業代と歩合Aの端数処理は、ルール表の設定（単位・方法）で切り替わる。型取りで先方と合意した値を置く</t>
        </is>
      </c>
    </row>
    <row r="8" ht="17.15" customHeight="1" s="17">
      <c r="A8" s="45" t="inlineStr">
        <is>
          <t>・歩合は元データ（売上・件数）を入力に置き、率・単価はルール表の設定から計算する。金額を直接転記しない</t>
        </is>
      </c>
    </row>
    <row r="9" ht="32.8" customHeight="1" s="17">
      <c r="A9" s="45" t="inlineStr">
        <is>
          <t>・検算_工程2は、計算シート内の整合だけでなく、入力シートとの突き合わせ（転記ミスの検出）まで含む。不一致が解消しない場合は納品しない</t>
        </is>
      </c>
    </row>
    <row r="10" ht="17.15" customHeight="1" s="17">
      <c r="A10" s="45" t="inlineStr">
        <is>
          <t>・確認用一覧の「要確認」は、ルール表の基準（金額・率）を超えた変動と、前月のない人（初回）を示す</t>
        </is>
      </c>
    </row>
    <row r="11" ht="17.15" customHeight="1" s="17">
      <c r="A11" s="45" t="inlineStr">
        <is>
          <t>・対象でない項目は空欄と0を区別する（現行書式に合わせ、型取りで固定する）</t>
        </is>
      </c>
    </row>
    <row r="12" ht="17.15" customHeight="1" s="17">
      <c r="A12" s="45" t="inlineStr">
        <is>
          <t>・控除の金額は、先方から受け取った確定額か、先方提示のルールで当方が計算した額だけを置く。料率の判断は当方ではしない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3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cols>
    <col width="10" customWidth="1" style="22" min="1" max="1"/>
    <col width="34" customWidth="1" style="22" min="2" max="2"/>
    <col width="52" customWidth="1" style="22" min="3" max="3"/>
    <col width="24" customWidth="1" style="22" min="4" max="4"/>
    <col width="20" customWidth="1" style="22" min="5" max="5"/>
  </cols>
  <sheetData>
    <row r="1" ht="30" customHeight="1" s="17">
      <c r="A1" s="46" t="inlineStr">
        <is>
          <t>区分</t>
        </is>
      </c>
      <c r="B1" s="46" t="inlineStr">
        <is>
          <t>項目</t>
        </is>
      </c>
      <c r="C1" s="46" t="inlineStr">
        <is>
          <t>固定する内容（記入欄）</t>
        </is>
      </c>
      <c r="D1" s="46" t="inlineStr">
        <is>
          <t>根拠（先方の何で確認したか）</t>
        </is>
      </c>
      <c r="E1" s="46" t="inlineStr">
        <is>
          <t>未確認なら確認先</t>
        </is>
      </c>
    </row>
    <row r="2" ht="15" customHeight="1" s="17">
      <c r="A2" s="47" t="inlineStr">
        <is>
          <t>基本</t>
        </is>
      </c>
      <c r="B2" s="48" t="inlineStr">
        <is>
          <t>会社名（屋号表記）／対象人数</t>
        </is>
      </c>
      <c r="C2" s="48" t="inlineStr">
        <is>
          <t>サンプル商事株式会社（架空・見本用）</t>
        </is>
      </c>
      <c r="D2" s="29" t="n"/>
      <c r="E2" s="29" t="n"/>
    </row>
    <row r="3" ht="17.15" customHeight="1" s="17">
      <c r="A3" s="47" t="inlineStr">
        <is>
          <t>基本</t>
        </is>
      </c>
      <c r="B3" s="48" t="inlineStr">
        <is>
          <t>対象月／支給日</t>
        </is>
      </c>
      <c r="C3" s="48" t="inlineStr">
        <is>
          <t>対象月：当月分／支給日：翌月25日</t>
        </is>
      </c>
      <c r="D3" s="29" t="n"/>
      <c r="E3" s="29" t="n"/>
    </row>
    <row r="4" ht="17.15" customHeight="1" s="17">
      <c r="A4" s="47" t="inlineStr">
        <is>
          <t>基本</t>
        </is>
      </c>
      <c r="B4" s="48" t="inlineStr">
        <is>
          <t>締め日と支給日（前日が休日の場合の扱いを含む）</t>
        </is>
      </c>
      <c r="C4" s="48" t="inlineStr">
        <is>
          <t>月末締め・翌月25日支給。前日が休日の場合は前営業日</t>
        </is>
      </c>
      <c r="D4" s="29" t="n"/>
      <c r="E4" s="29" t="n"/>
    </row>
    <row r="5" ht="15" customHeight="1" s="17">
      <c r="A5" s="47" t="inlineStr">
        <is>
          <t>基本</t>
        </is>
      </c>
      <c r="B5" s="48" t="inlineStr">
        <is>
          <t>受け渡し方法（限定共有フォルダ／媒体のメッセージ等）と保存・削除の扱い</t>
        </is>
      </c>
      <c r="C5" s="48" t="inlineStr">
        <is>
          <t>限定共有フォルダ（この見本での記入例）</t>
        </is>
      </c>
      <c r="D5" s="29" t="n"/>
      <c r="E5" s="29" t="n"/>
    </row>
    <row r="6" ht="17.15" customHeight="1" s="17">
      <c r="A6" s="47" t="inlineStr">
        <is>
          <t>体系</t>
        </is>
      </c>
      <c r="B6" s="48" t="inlineStr">
        <is>
          <t>体系種別の一覧（月給／時給／固定残業の有無）</t>
        </is>
      </c>
      <c r="C6" s="48" t="inlineStr">
        <is>
          <t>月給3名／月給＋固定残業2名／時給3名／月給＋歩合A 2名／月給＋歩合B 1名／月給＋固定残業＋歩合A 1名</t>
        </is>
      </c>
      <c r="D6" s="29" t="n"/>
      <c r="E6" s="29" t="n"/>
    </row>
    <row r="7" ht="17.15" customHeight="1" s="17">
      <c r="A7" s="47" t="inlineStr">
        <is>
          <t>体系</t>
        </is>
      </c>
      <c r="B7" s="48" t="inlineStr">
        <is>
          <t>固定残業代の金額と対応時間、超過分の計算方法</t>
        </is>
      </c>
      <c r="C7" s="48" t="inlineStr">
        <is>
          <t>REH-03：45,000円・30時間／REH-04：28,000円・20時間／REH-10：38,000円・25時間。超過分は通常の残業単価で追加計算</t>
        </is>
      </c>
      <c r="D7" s="30" t="n"/>
      <c r="E7" s="30" t="n"/>
    </row>
    <row r="8" ht="17.15" customHeight="1" s="17">
      <c r="A8" s="47" t="inlineStr">
        <is>
          <t>体系</t>
        </is>
      </c>
      <c r="B8" s="48" t="inlineStr">
        <is>
          <t>残業単価の算出方法（月給制・時給制）</t>
        </is>
      </c>
      <c r="C8" s="48" t="inlineStr">
        <is>
          <t>月給制：基本給÷160時間×1.25／時給制：時給単価×1.25</t>
        </is>
      </c>
      <c r="D8" s="30" t="n"/>
      <c r="E8" s="30" t="n"/>
    </row>
    <row r="9" ht="15" customHeight="1" s="17">
      <c r="A9" s="47" t="inlineStr">
        <is>
          <t>体系</t>
        </is>
      </c>
      <c r="B9" s="48" t="inlineStr">
        <is>
          <t>深夜・休日の割増の有無と率</t>
        </is>
      </c>
      <c r="C9" s="48" t="inlineStr">
        <is>
          <t>この見本では対象なし</t>
        </is>
      </c>
      <c r="D9" s="30" t="n"/>
      <c r="E9" s="30" t="n"/>
    </row>
    <row r="10" ht="17.15" customHeight="1" s="17">
      <c r="A10" s="47" t="inlineStr">
        <is>
          <t>項目</t>
        </is>
      </c>
      <c r="B10" s="48" t="inlineStr">
        <is>
          <t>支給項目の構成（現行明細の並び・名称・合計の置き方。中間小計の有無）</t>
        </is>
      </c>
      <c r="C10" s="48" t="inlineStr">
        <is>
          <t>現行明細の並びどおり（基本給→残業代→固定残業代→手当1→手当2→歩合A→歩合B→通勤費→その他支給）。中間小計なし</t>
        </is>
      </c>
      <c r="D10" s="30" t="n"/>
      <c r="E10" s="30" t="n"/>
    </row>
    <row r="11" ht="17.15" customHeight="1" s="17">
      <c r="A11" s="47" t="inlineStr">
        <is>
          <t>項目</t>
        </is>
      </c>
      <c r="B11" s="48" t="inlineStr">
        <is>
          <t>手当の種類（種類ごとに1列）</t>
        </is>
      </c>
      <c r="C11" s="48" t="inlineStr">
        <is>
          <t>手当1＝役職手当、手当2＝資格手当</t>
        </is>
      </c>
      <c r="D11" s="30" t="n"/>
      <c r="E11" s="30" t="n"/>
    </row>
    <row r="12" ht="17.15" customHeight="1" s="17">
      <c r="A12" s="47" t="inlineStr">
        <is>
          <t>項目</t>
        </is>
      </c>
      <c r="B12" s="48" t="inlineStr">
        <is>
          <t>インセンティブの形（歩合A＝売上歩合／歩合B＝件数歩合／固定額）と対象者</t>
        </is>
      </c>
      <c r="C12" s="48" t="inlineStr">
        <is>
          <t>歩合A＝個人売上×3％（REH-07・08・10）、歩合B＝処理件数×450円（REH-09）</t>
        </is>
      </c>
      <c r="D12" s="30" t="n"/>
      <c r="E12" s="30" t="n"/>
    </row>
    <row r="13" ht="17.15" customHeight="1" s="17">
      <c r="A13" s="47" t="inlineStr">
        <is>
          <t>項目</t>
        </is>
      </c>
      <c r="B13" s="48" t="inlineStr">
        <is>
          <t>通勤費の決め方</t>
        </is>
      </c>
      <c r="C13" s="48" t="inlineStr">
        <is>
          <t>1名ごとの固定額（入社月は日割り）</t>
        </is>
      </c>
      <c r="D13" s="30" t="n"/>
      <c r="E13" s="30" t="n"/>
    </row>
    <row r="14" ht="15" customHeight="1" s="17">
      <c r="A14" s="47" t="inlineStr">
        <is>
          <t>項目</t>
        </is>
      </c>
      <c r="B14" s="48" t="inlineStr">
        <is>
          <t>欠勤控除・日割り計算の金額の置き方（現行明細のどの項目で引いているか）</t>
        </is>
      </c>
      <c r="C14" s="48" t="inlineStr">
        <is>
          <t>この見本では欠勤なし。入社月の通勤費のみ日割り</t>
        </is>
      </c>
      <c r="D14" s="30" t="n"/>
      <c r="E14" s="30" t="n"/>
    </row>
    <row r="15" ht="15" customHeight="1" s="17">
      <c r="A15" s="47" t="inlineStr">
        <is>
          <t>控除</t>
        </is>
      </c>
      <c r="B15" s="48" t="inlineStr">
        <is>
          <t>控除項目の構成（現行明細の並び・名称）</t>
        </is>
      </c>
      <c r="C15" s="48" t="inlineStr">
        <is>
          <t>社会保険料→雇用保険→所得税→住民税→その他控除の並び</t>
        </is>
      </c>
      <c r="D15" s="30" t="n"/>
      <c r="E15" s="30" t="n"/>
    </row>
    <row r="16" ht="15" customHeight="1" s="17">
      <c r="A16" s="47" t="inlineStr">
        <is>
          <t>控除</t>
        </is>
      </c>
      <c r="B16" s="48" t="inlineStr">
        <is>
          <t>控除ごとの切り分け（先方の数字で受け取る／先方提示のルールで当方が計算する）と、計算する場合は元資料</t>
        </is>
      </c>
      <c r="C16" s="48" t="inlineStr">
        <is>
          <t>全項目、先方の確定額で受け取る（当方で料率計算をしない）</t>
        </is>
      </c>
      <c r="D16" s="30" t="n"/>
      <c r="E16" s="30" t="n"/>
    </row>
    <row r="17" ht="15" customHeight="1" s="17">
      <c r="A17" s="47" t="inlineStr">
        <is>
          <t>控除</t>
        </is>
      </c>
      <c r="B17" s="48" t="inlineStr">
        <is>
          <t>役員報酬の扱い</t>
        </is>
      </c>
      <c r="C17" s="48" t="inlineStr">
        <is>
          <t>対象なし</t>
        </is>
      </c>
      <c r="D17" s="30" t="n"/>
      <c r="E17" s="30" t="n"/>
    </row>
    <row r="18" ht="17.15" customHeight="1" s="17">
      <c r="A18" s="47" t="inlineStr">
        <is>
          <t>端数</t>
        </is>
      </c>
      <c r="B18" s="48" t="inlineStr">
        <is>
          <t>端数処理（対象項目・方法・単位）※下の設定セルと一致させる</t>
        </is>
      </c>
      <c r="C18" s="48" t="inlineStr">
        <is>
          <t>残業代：10円未満切り捨て／歩合A：円未満切り捨て／その他は1円単位（設定セルと一致）</t>
        </is>
      </c>
      <c r="D18" s="30" t="n"/>
      <c r="E18" s="30" t="n"/>
    </row>
    <row r="19" ht="17.15" customHeight="1" s="17">
      <c r="A19" s="47" t="inlineStr">
        <is>
          <t>運用</t>
        </is>
      </c>
      <c r="B19" s="48" t="inlineStr">
        <is>
          <t>対象でない項目の表記（空欄か0か）</t>
        </is>
      </c>
      <c r="C19" s="48" t="inlineStr">
        <is>
          <t>0で載せる</t>
        </is>
      </c>
      <c r="D19" s="30" t="n"/>
      <c r="E19" s="30" t="n"/>
    </row>
    <row r="20" ht="17.15" customHeight="1" s="17">
      <c r="A20" s="47" t="inlineStr">
        <is>
          <t>運用</t>
        </is>
      </c>
      <c r="B20" s="48" t="inlineStr">
        <is>
          <t>変動の要確認の基準（金額・率）※下の設定セルと一致させる</t>
        </is>
      </c>
      <c r="C20" s="48" t="inlineStr">
        <is>
          <t>差額10,000円以上または前月比5％以上で要確認（設定セルと一致）</t>
        </is>
      </c>
      <c r="D20" s="30" t="n"/>
      <c r="E20" s="30" t="n"/>
    </row>
    <row r="21" ht="17.15" customHeight="1" s="17">
      <c r="A21" s="47" t="inlineStr">
        <is>
          <t>運用</t>
        </is>
      </c>
      <c r="B21" s="48" t="inlineStr">
        <is>
          <t>納品形式（3点セットを標準とし、PDFの要否など先方と合意した形）</t>
        </is>
      </c>
      <c r="C21" s="48" t="inlineStr">
        <is>
          <t>3点セット（確認用Excel・明細PDF・確認用一覧）</t>
        </is>
      </c>
      <c r="D21" s="30" t="n"/>
      <c r="E21" s="30" t="n"/>
    </row>
    <row r="22" ht="18" customHeight="1" s="17"/>
    <row r="23" ht="15" customHeight="1" s="17">
      <c r="A23" s="49" t="inlineStr">
        <is>
          <t>［設定］計算シートが参照する値（型取りで先方と合意した値を置く）</t>
        </is>
      </c>
    </row>
    <row r="24" ht="17.15" customHeight="1" s="17">
      <c r="B24" s="48" t="inlineStr">
        <is>
          <t>残業代の端数処理の単位（0=なし／1=円未満／10=10円未満／100=100円未満）</t>
        </is>
      </c>
      <c r="C24" s="50" t="n">
        <v>10</v>
      </c>
    </row>
    <row r="25" ht="17.15" customHeight="1" s="17">
      <c r="B25" s="48" t="inlineStr">
        <is>
          <t>残業代の端数処理の方法（1=切り捨て／2=四捨五入／3=切り上げ）</t>
        </is>
      </c>
      <c r="C25" s="50" t="n">
        <v>1</v>
      </c>
    </row>
    <row r="26" ht="17.15" customHeight="1" s="17">
      <c r="B26" s="48" t="inlineStr">
        <is>
          <t>歩合Aの端数処理の単位</t>
        </is>
      </c>
      <c r="C26" s="50" t="n">
        <v>1</v>
      </c>
    </row>
    <row r="27" ht="17.15" customHeight="1" s="17">
      <c r="B27" s="48" t="inlineStr">
        <is>
          <t>歩合Aの端数処理の方法</t>
        </is>
      </c>
      <c r="C27" s="50" t="n">
        <v>1</v>
      </c>
    </row>
    <row r="28" ht="17.15" customHeight="1" s="17">
      <c r="B28" s="48" t="inlineStr">
        <is>
          <t>歩合Aの率（売上に対する割合）</t>
        </is>
      </c>
      <c r="C28" s="50" t="n">
        <v>0.03</v>
      </c>
    </row>
    <row r="29" ht="17.15" customHeight="1" s="17">
      <c r="B29" s="48" t="inlineStr">
        <is>
          <t>歩合Bの単価（円／件）</t>
        </is>
      </c>
      <c r="C29" s="50" t="n">
        <v>450</v>
      </c>
    </row>
    <row r="30" ht="15" customHeight="1" s="17">
      <c r="B30" s="48" t="inlineStr">
        <is>
          <t>変動の要確認の基準額（円。差額の絶対額がこれ以上で要確認）</t>
        </is>
      </c>
      <c r="C30" s="50" t="n">
        <v>10000</v>
      </c>
    </row>
    <row r="31" ht="15" customHeight="1" s="17">
      <c r="B31" s="48" t="inlineStr">
        <is>
          <t>変動の要確認の基準率（前月比。これ以上で要確認）</t>
        </is>
      </c>
      <c r="C31" s="51" t="n">
        <v>0.05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F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cols>
    <col width="12" customWidth="1" style="22" min="1" max="2"/>
    <col width="26" customWidth="1" style="22" min="3" max="3"/>
    <col width="24" customWidth="1" style="22" min="4" max="4"/>
    <col width="30" customWidth="1" style="22" min="5" max="5"/>
    <col width="24" customWidth="1" style="22" min="6" max="6"/>
  </cols>
  <sheetData>
    <row r="1" ht="26" customHeight="1" s="17">
      <c r="A1" s="52" t="inlineStr">
        <is>
          <t>体系の整理表（型取りの成果物。1名ごとに1行で固定する）</t>
        </is>
      </c>
    </row>
    <row r="2" ht="30" customHeight="1" s="17">
      <c r="A2" s="46" t="inlineStr">
        <is>
          <t>従業員コード</t>
        </is>
      </c>
      <c r="B2" s="46" t="inlineStr">
        <is>
          <t>体系種別</t>
        </is>
      </c>
      <c r="C2" s="46" t="inlineStr">
        <is>
          <t>固定残業代と対応時間</t>
        </is>
      </c>
      <c r="D2" s="46" t="inlineStr">
        <is>
          <t>適用するインセンティブ形</t>
        </is>
      </c>
      <c r="E2" s="46" t="inlineStr">
        <is>
          <t>控除の切り分け（当方計算の項目）</t>
        </is>
      </c>
      <c r="F2" s="46" t="inlineStr">
        <is>
          <t>未確認点</t>
        </is>
      </c>
    </row>
    <row r="3" ht="15" customHeight="1" s="17">
      <c r="A3" s="48">
        <f>入力_月次データ!B3</f>
        <v/>
      </c>
      <c r="B3" s="30" t="n"/>
      <c r="C3" s="30" t="n"/>
      <c r="D3" s="30" t="n"/>
      <c r="E3" s="30" t="n"/>
      <c r="F3" s="30" t="n"/>
    </row>
    <row r="4" ht="15" customHeight="1" s="17">
      <c r="A4" s="53">
        <f>入力_月次データ!B4</f>
        <v/>
      </c>
      <c r="B4" s="30" t="n"/>
      <c r="C4" s="30" t="n"/>
      <c r="D4" s="30" t="n"/>
      <c r="E4" s="30" t="n"/>
      <c r="F4" s="30" t="n"/>
    </row>
    <row r="5" ht="15" customHeight="1" s="17">
      <c r="A5" s="48">
        <f>入力_月次データ!B5</f>
        <v/>
      </c>
      <c r="B5" s="30" t="n"/>
      <c r="C5" s="30" t="n"/>
      <c r="D5" s="30" t="n"/>
      <c r="E5" s="30" t="n"/>
      <c r="F5" s="30" t="n"/>
    </row>
    <row r="6" ht="15" customHeight="1" s="17">
      <c r="A6" s="53">
        <f>入力_月次データ!B6</f>
        <v/>
      </c>
      <c r="B6" s="30" t="n"/>
      <c r="C6" s="30" t="n"/>
      <c r="D6" s="30" t="n"/>
      <c r="E6" s="30" t="n"/>
      <c r="F6" s="30" t="n"/>
    </row>
    <row r="7" ht="15" customHeight="1" s="17">
      <c r="A7" s="48">
        <f>入力_月次データ!B7</f>
        <v/>
      </c>
      <c r="B7" s="30" t="n"/>
      <c r="C7" s="30" t="n"/>
      <c r="D7" s="30" t="n"/>
      <c r="E7" s="30" t="n"/>
      <c r="F7" s="30" t="n"/>
    </row>
    <row r="8" ht="15" customHeight="1" s="17">
      <c r="A8" s="53">
        <f>入力_月次データ!B8</f>
        <v/>
      </c>
      <c r="B8" s="30" t="n"/>
      <c r="C8" s="30" t="n"/>
      <c r="D8" s="30" t="n"/>
      <c r="E8" s="30" t="n"/>
      <c r="F8" s="30" t="n"/>
    </row>
    <row r="9" ht="15" customHeight="1" s="17">
      <c r="A9" s="48">
        <f>入力_月次データ!B9</f>
        <v/>
      </c>
      <c r="B9" s="30" t="n"/>
      <c r="C9" s="30" t="n"/>
      <c r="D9" s="30" t="n"/>
      <c r="E9" s="30" t="n"/>
      <c r="F9" s="30" t="n"/>
    </row>
    <row r="10" ht="15" customHeight="1" s="17">
      <c r="A10" s="53">
        <f>入力_月次データ!B10</f>
        <v/>
      </c>
      <c r="B10" s="30" t="n"/>
      <c r="C10" s="30" t="n"/>
      <c r="D10" s="30" t="n"/>
      <c r="E10" s="30" t="n"/>
      <c r="F10" s="30" t="n"/>
    </row>
    <row r="11" ht="15" customHeight="1" s="17">
      <c r="A11" s="48">
        <f>入力_月次データ!B11</f>
        <v/>
      </c>
      <c r="B11" s="30" t="n"/>
      <c r="C11" s="30" t="n"/>
      <c r="D11" s="30" t="n"/>
      <c r="E11" s="30" t="n"/>
      <c r="F11" s="30" t="n"/>
    </row>
    <row r="12" ht="15" customHeight="1" s="17">
      <c r="A12" s="53">
        <f>入力_月次データ!B12</f>
        <v/>
      </c>
      <c r="B12" s="30" t="n"/>
      <c r="C12" s="30" t="n"/>
      <c r="D12" s="30" t="n"/>
      <c r="E12" s="30" t="n"/>
      <c r="F12" s="30" t="n"/>
    </row>
    <row r="13" ht="15" customHeight="1" s="17">
      <c r="A13" s="48">
        <f>入力_月次データ!B13</f>
        <v/>
      </c>
      <c r="B13" s="30" t="n"/>
      <c r="C13" s="30" t="n"/>
      <c r="D13" s="30" t="n"/>
      <c r="E13" s="30" t="n"/>
      <c r="F13" s="30" t="n"/>
    </row>
    <row r="14" ht="15" customHeight="1" s="17">
      <c r="A14" s="53">
        <f>入力_月次データ!B14</f>
        <v/>
      </c>
      <c r="B14" s="30" t="n"/>
      <c r="C14" s="30" t="n"/>
      <c r="D14" s="30" t="n"/>
      <c r="E14" s="30" t="n"/>
      <c r="F14" s="30" t="n"/>
    </row>
    <row r="15" ht="15" customHeight="1" s="17">
      <c r="A15" s="48">
        <f>入力_月次データ!B15</f>
        <v/>
      </c>
      <c r="B15" s="30" t="n"/>
      <c r="C15" s="30" t="n"/>
      <c r="D15" s="30" t="n"/>
      <c r="E15" s="30" t="n"/>
      <c r="F15" s="30" t="n"/>
    </row>
    <row r="16" ht="15" customHeight="1" s="17">
      <c r="A16" s="53">
        <f>入力_月次データ!B16</f>
        <v/>
      </c>
      <c r="B16" s="30" t="n"/>
      <c r="C16" s="30" t="n"/>
      <c r="D16" s="30" t="n"/>
      <c r="E16" s="30" t="n"/>
      <c r="F16" s="30" t="n"/>
    </row>
    <row r="17" ht="15" customHeight="1" s="17">
      <c r="A17" s="48">
        <f>入力_月次データ!B17</f>
        <v/>
      </c>
      <c r="B17" s="30" t="n"/>
      <c r="C17" s="30" t="n"/>
      <c r="D17" s="30" t="n"/>
      <c r="E17" s="30" t="n"/>
      <c r="F17" s="30" t="n"/>
    </row>
    <row r="18" ht="15" customHeight="1" s="17">
      <c r="A18" s="53">
        <f>入力_月次データ!B18</f>
        <v/>
      </c>
      <c r="B18" s="30" t="n"/>
      <c r="C18" s="30" t="n"/>
      <c r="D18" s="30" t="n"/>
      <c r="E18" s="30" t="n"/>
      <c r="F18" s="30" t="n"/>
    </row>
    <row r="19" ht="15" customHeight="1" s="17">
      <c r="A19" s="48">
        <f>入力_月次データ!B19</f>
        <v/>
      </c>
      <c r="B19" s="30" t="n"/>
      <c r="C19" s="30" t="n"/>
      <c r="D19" s="30" t="n"/>
      <c r="E19" s="30" t="n"/>
      <c r="F19" s="30" t="n"/>
    </row>
    <row r="20" ht="15" customHeight="1" s="17">
      <c r="A20" s="53">
        <f>入力_月次データ!B20</f>
        <v/>
      </c>
      <c r="B20" s="30" t="n"/>
      <c r="C20" s="30" t="n"/>
      <c r="D20" s="30" t="n"/>
      <c r="E20" s="30" t="n"/>
      <c r="F20" s="30" t="n"/>
    </row>
    <row r="21" ht="15" customHeight="1" s="17">
      <c r="A21" s="48">
        <f>入力_月次データ!B21</f>
        <v/>
      </c>
      <c r="B21" s="30" t="n"/>
      <c r="C21" s="30" t="n"/>
      <c r="D21" s="30" t="n"/>
      <c r="E21" s="30" t="n"/>
      <c r="F21" s="30" t="n"/>
    </row>
    <row r="22" ht="15" customHeight="1" s="17">
      <c r="A22" s="53">
        <f>入力_月次データ!B22</f>
        <v/>
      </c>
      <c r="B22" s="30" t="n"/>
      <c r="C22" s="30" t="n"/>
      <c r="D22" s="30" t="n"/>
      <c r="E22" s="30" t="n"/>
      <c r="F22" s="30" t="n"/>
    </row>
    <row r="23" ht="15" customHeight="1" s="17">
      <c r="A23" s="48">
        <f>入力_月次データ!B23</f>
        <v/>
      </c>
      <c r="B23" s="30" t="n"/>
      <c r="C23" s="30" t="n"/>
      <c r="D23" s="30" t="n"/>
      <c r="E23" s="30" t="n"/>
      <c r="F23" s="30" t="n"/>
    </row>
    <row r="24" ht="15" customHeight="1" s="17">
      <c r="A24" s="53">
        <f>入力_月次データ!B24</f>
        <v/>
      </c>
      <c r="B24" s="30" t="n"/>
      <c r="C24" s="30" t="n"/>
      <c r="D24" s="30" t="n"/>
      <c r="E24" s="30" t="n"/>
      <c r="F24" s="30" t="n"/>
    </row>
    <row r="25" ht="15" customHeight="1" s="17">
      <c r="A25" s="48">
        <f>入力_月次データ!B25</f>
        <v/>
      </c>
      <c r="B25" s="30" t="n"/>
      <c r="C25" s="30" t="n"/>
      <c r="D25" s="30" t="n"/>
      <c r="E25" s="30" t="n"/>
      <c r="F25" s="30" t="n"/>
    </row>
    <row r="26" ht="15" customHeight="1" s="17">
      <c r="A26" s="53">
        <f>入力_月次データ!B26</f>
        <v/>
      </c>
      <c r="B26" s="30" t="n"/>
      <c r="C26" s="30" t="n"/>
      <c r="D26" s="30" t="n"/>
      <c r="E26" s="30" t="n"/>
      <c r="F26" s="30" t="n"/>
    </row>
    <row r="27" ht="15" customHeight="1" s="17">
      <c r="A27" s="48">
        <f>入力_月次データ!B27</f>
        <v/>
      </c>
      <c r="B27" s="30" t="n"/>
      <c r="C27" s="30" t="n"/>
      <c r="D27" s="30" t="n"/>
      <c r="E27" s="30" t="n"/>
      <c r="F27" s="30" t="n"/>
    </row>
    <row r="28" ht="15" customHeight="1" s="17">
      <c r="A28" s="53">
        <f>入力_月次データ!B28</f>
        <v/>
      </c>
      <c r="B28" s="30" t="n"/>
      <c r="C28" s="30" t="n"/>
      <c r="D28" s="30" t="n"/>
      <c r="E28" s="30" t="n"/>
      <c r="F28" s="30" t="n"/>
    </row>
    <row r="29" ht="15" customHeight="1" s="17">
      <c r="A29" s="48">
        <f>入力_月次データ!B29</f>
        <v/>
      </c>
      <c r="B29" s="30" t="n"/>
      <c r="C29" s="30" t="n"/>
      <c r="D29" s="30" t="n"/>
      <c r="E29" s="30" t="n"/>
      <c r="F29" s="30" t="n"/>
    </row>
    <row r="30" ht="15" customHeight="1" s="17">
      <c r="A30" s="53">
        <f>入力_月次データ!B30</f>
        <v/>
      </c>
      <c r="B30" s="30" t="n"/>
      <c r="C30" s="30" t="n"/>
      <c r="D30" s="30" t="n"/>
      <c r="E30" s="30" t="n"/>
      <c r="F30" s="30" t="n"/>
    </row>
    <row r="31" ht="15" customHeight="1" s="17">
      <c r="A31" s="48">
        <f>入力_月次データ!B31</f>
        <v/>
      </c>
      <c r="B31" s="30" t="n"/>
      <c r="C31" s="30" t="n"/>
      <c r="D31" s="30" t="n"/>
      <c r="E31" s="30" t="n"/>
      <c r="F31" s="30" t="n"/>
    </row>
    <row r="32" ht="15" customHeight="1" s="17">
      <c r="A32" s="53">
        <f>入力_月次データ!B32</f>
        <v/>
      </c>
      <c r="B32" s="30" t="n"/>
      <c r="C32" s="30" t="n"/>
      <c r="D32" s="30" t="n"/>
      <c r="E32" s="30" t="n"/>
      <c r="F32" s="30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Z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cols>
    <col width="13" customWidth="1" style="22" min="1" max="1"/>
    <col width="12" customWidth="1" style="22" min="2" max="2"/>
    <col width="13" customWidth="1" style="22" min="3" max="23"/>
    <col width="30" customWidth="1" style="22" min="24" max="24"/>
    <col width="16" customWidth="1" style="22" min="25" max="25"/>
    <col width="13" customWidth="1" style="22" min="26" max="26"/>
  </cols>
  <sheetData>
    <row r="1" ht="26" customHeight="1" s="17">
      <c r="A1" s="52" t="inlineStr">
        <is>
          <t>入力（当月の元データと控除額。残業単価はルール表の算出方法で置く。歩合は金額ではなく元データを置く）</t>
        </is>
      </c>
    </row>
    <row r="2" ht="30" customHeight="1" s="17">
      <c r="A2" s="46" t="inlineStr">
        <is>
          <t>No</t>
        </is>
      </c>
      <c r="B2" s="46" t="inlineStr">
        <is>
          <t>従業員コード</t>
        </is>
      </c>
      <c r="C2" s="46" t="inlineStr">
        <is>
          <t>体系種別</t>
        </is>
      </c>
      <c r="D2" s="46" t="inlineStr">
        <is>
          <t>基本給・時給単価</t>
        </is>
      </c>
      <c r="E2" s="46" t="inlineStr">
        <is>
          <t>勤務時間（時給制）</t>
        </is>
      </c>
      <c r="F2" s="46" t="inlineStr">
        <is>
          <t>残業単価</t>
        </is>
      </c>
      <c r="G2" s="46" t="inlineStr">
        <is>
          <t>残業時間（固定残業は超過分）</t>
        </is>
      </c>
      <c r="H2" s="46" t="inlineStr">
        <is>
          <t>固定残業代</t>
        </is>
      </c>
      <c r="I2" s="46" t="inlineStr">
        <is>
          <t>手当1</t>
        </is>
      </c>
      <c r="J2" s="46" t="inlineStr">
        <is>
          <t>手当2</t>
        </is>
      </c>
      <c r="K2" s="46" t="inlineStr">
        <is>
          <t>手当3</t>
        </is>
      </c>
      <c r="L2" s="46" t="inlineStr">
        <is>
          <t>手当4</t>
        </is>
      </c>
      <c r="M2" s="46" t="inlineStr">
        <is>
          <t>歩合元データA（売上）</t>
        </is>
      </c>
      <c r="N2" s="46" t="inlineStr">
        <is>
          <t>歩合元データB（件数）</t>
        </is>
      </c>
      <c r="O2" s="46" t="inlineStr">
        <is>
          <t>インセンティブ固定額</t>
        </is>
      </c>
      <c r="P2" s="46" t="inlineStr">
        <is>
          <t>通勤費</t>
        </is>
      </c>
      <c r="Q2" s="46" t="inlineStr">
        <is>
          <t>その他支給</t>
        </is>
      </c>
      <c r="R2" s="46" t="inlineStr">
        <is>
          <t>社会保険</t>
        </is>
      </c>
      <c r="S2" s="46" t="inlineStr">
        <is>
          <t>雇用保険</t>
        </is>
      </c>
      <c r="T2" s="46" t="inlineStr">
        <is>
          <t>所得税</t>
        </is>
      </c>
      <c r="U2" s="46" t="inlineStr">
        <is>
          <t>住民税</t>
        </is>
      </c>
      <c r="V2" s="46" t="inlineStr">
        <is>
          <t>その他控除</t>
        </is>
      </c>
      <c r="W2" s="46" t="inlineStr">
        <is>
          <t>前月_差引支給額</t>
        </is>
      </c>
      <c r="X2" s="46" t="inlineStr">
        <is>
          <t>変動メモ（データ側の明記のみ転記）</t>
        </is>
      </c>
      <c r="Y2" s="46" t="inlineStr">
        <is>
          <t>適用するインセンティブ形</t>
        </is>
      </c>
      <c r="Z2" s="46" t="inlineStr">
        <is>
          <t>固定残業の対応時間</t>
        </is>
      </c>
    </row>
    <row r="3" ht="15" customHeight="1" s="17">
      <c r="A3" s="48" t="n">
        <v>1</v>
      </c>
      <c r="B3" s="48" t="inlineStr">
        <is>
          <t>REH-01</t>
        </is>
      </c>
      <c r="C3" s="48" t="inlineStr">
        <is>
          <t>月給</t>
        </is>
      </c>
      <c r="D3" s="50" t="n">
        <v>420000</v>
      </c>
      <c r="E3" s="32" t="n"/>
      <c r="F3" s="50" t="n">
        <v>0</v>
      </c>
      <c r="G3" s="50" t="n">
        <v>0</v>
      </c>
      <c r="H3" s="50" t="n">
        <v>0</v>
      </c>
      <c r="I3" s="50" t="n">
        <v>50000</v>
      </c>
      <c r="J3" s="50" t="n">
        <v>10000</v>
      </c>
      <c r="K3" s="32" t="n"/>
      <c r="L3" s="32" t="n"/>
      <c r="M3" s="32" t="n"/>
      <c r="N3" s="32" t="n"/>
      <c r="O3" s="32" t="n"/>
      <c r="P3" s="50" t="n">
        <v>12000</v>
      </c>
      <c r="Q3" s="50" t="n">
        <v>0</v>
      </c>
      <c r="R3" s="50" t="n">
        <v>62000</v>
      </c>
      <c r="S3" s="50" t="n">
        <v>2950</v>
      </c>
      <c r="T3" s="50" t="n">
        <v>18400</v>
      </c>
      <c r="U3" s="50" t="n">
        <v>21000</v>
      </c>
      <c r="V3" s="50" t="n">
        <v>10000</v>
      </c>
      <c r="W3" s="50" t="n">
        <v>377650</v>
      </c>
      <c r="X3" s="48" t="inlineStr">
        <is>
          <t>変動なし</t>
        </is>
      </c>
      <c r="Y3" s="48" t="inlineStr">
        <is>
          <t>なし</t>
        </is>
      </c>
      <c r="Z3" s="30" t="n"/>
    </row>
    <row r="4" ht="17.15" customHeight="1" s="17">
      <c r="A4" s="53" t="n">
        <v>2</v>
      </c>
      <c r="B4" s="53" t="inlineStr">
        <is>
          <t>REH-02</t>
        </is>
      </c>
      <c r="C4" s="53" t="inlineStr">
        <is>
          <t>月給</t>
        </is>
      </c>
      <c r="D4" s="54" t="n">
        <v>285000</v>
      </c>
      <c r="E4" s="32" t="n"/>
      <c r="F4" s="54" t="n">
        <v>2226.5625</v>
      </c>
      <c r="G4" s="54" t="n">
        <v>10</v>
      </c>
      <c r="H4" s="54" t="n">
        <v>0</v>
      </c>
      <c r="I4" s="54" t="n">
        <v>0</v>
      </c>
      <c r="J4" s="54" t="n">
        <v>5000</v>
      </c>
      <c r="K4" s="32" t="n"/>
      <c r="L4" s="32" t="n"/>
      <c r="M4" s="32" t="n"/>
      <c r="N4" s="32" t="n"/>
      <c r="O4" s="32" t="n"/>
      <c r="P4" s="54" t="n">
        <v>8500</v>
      </c>
      <c r="Q4" s="54" t="n">
        <v>0</v>
      </c>
      <c r="R4" s="54" t="n">
        <v>41500</v>
      </c>
      <c r="S4" s="54" t="n">
        <v>1950</v>
      </c>
      <c r="T4" s="54" t="n">
        <v>6200</v>
      </c>
      <c r="U4" s="54" t="n">
        <v>12300</v>
      </c>
      <c r="V4" s="54" t="n">
        <v>0</v>
      </c>
      <c r="W4" s="54" t="n">
        <v>263260</v>
      </c>
      <c r="X4" s="53" t="inlineStr">
        <is>
          <t>残業が前月12時間→当月10時間</t>
        </is>
      </c>
      <c r="Y4" s="53" t="inlineStr">
        <is>
          <t>なし</t>
        </is>
      </c>
      <c r="Z4" s="30" t="n"/>
    </row>
    <row r="5" ht="17.15" customHeight="1" s="17">
      <c r="A5" s="48" t="n">
        <v>3</v>
      </c>
      <c r="B5" s="48" t="inlineStr">
        <is>
          <t>REH-03</t>
        </is>
      </c>
      <c r="C5" s="48" t="inlineStr">
        <is>
          <t>月給</t>
        </is>
      </c>
      <c r="D5" s="50" t="n">
        <v>310000</v>
      </c>
      <c r="E5" s="32" t="n"/>
      <c r="F5" s="50" t="n">
        <v>2421.875</v>
      </c>
      <c r="G5" s="50" t="n">
        <v>4</v>
      </c>
      <c r="H5" s="50" t="n">
        <v>45000</v>
      </c>
      <c r="I5" s="50" t="n">
        <v>0</v>
      </c>
      <c r="J5" s="50" t="n">
        <v>0</v>
      </c>
      <c r="K5" s="32" t="n"/>
      <c r="L5" s="32" t="n"/>
      <c r="M5" s="32" t="n"/>
      <c r="N5" s="32" t="n"/>
      <c r="O5" s="32" t="n"/>
      <c r="P5" s="50" t="n">
        <v>15000</v>
      </c>
      <c r="Q5" s="50" t="n">
        <v>0</v>
      </c>
      <c r="R5" s="50" t="n">
        <v>48000</v>
      </c>
      <c r="S5" s="50" t="n">
        <v>2220</v>
      </c>
      <c r="T5" s="50" t="n">
        <v>8900</v>
      </c>
      <c r="U5" s="50" t="n">
        <v>15600</v>
      </c>
      <c r="V5" s="50" t="n">
        <v>0</v>
      </c>
      <c r="W5" s="50" t="n">
        <v>295280</v>
      </c>
      <c r="X5" s="48" t="inlineStr">
        <is>
          <t>固定残業の対応時間を4時間超過</t>
        </is>
      </c>
      <c r="Y5" s="48" t="inlineStr">
        <is>
          <t>なし</t>
        </is>
      </c>
      <c r="Z5" s="48" t="inlineStr">
        <is>
          <t>30時間</t>
        </is>
      </c>
    </row>
    <row r="6" ht="17.15" customHeight="1" s="17">
      <c r="A6" s="53" t="n">
        <v>4</v>
      </c>
      <c r="B6" s="53" t="inlineStr">
        <is>
          <t>REH-04</t>
        </is>
      </c>
      <c r="C6" s="53" t="inlineStr">
        <is>
          <t>月給</t>
        </is>
      </c>
      <c r="D6" s="54" t="n">
        <v>260000</v>
      </c>
      <c r="E6" s="32" t="n"/>
      <c r="F6" s="54" t="n">
        <v>2031.25</v>
      </c>
      <c r="G6" s="54" t="n">
        <v>3</v>
      </c>
      <c r="H6" s="54" t="n">
        <v>28000</v>
      </c>
      <c r="I6" s="54" t="n">
        <v>0</v>
      </c>
      <c r="J6" s="54" t="n">
        <v>0</v>
      </c>
      <c r="K6" s="32" t="n"/>
      <c r="L6" s="32" t="n"/>
      <c r="M6" s="32" t="n"/>
      <c r="N6" s="32" t="n"/>
      <c r="O6" s="32" t="n"/>
      <c r="P6" s="54" t="n">
        <v>6800</v>
      </c>
      <c r="Q6" s="54" t="n">
        <v>0</v>
      </c>
      <c r="R6" s="54" t="n">
        <v>38400</v>
      </c>
      <c r="S6" s="54" t="n">
        <v>1770</v>
      </c>
      <c r="T6" s="54" t="n">
        <v>5100</v>
      </c>
      <c r="U6" s="54" t="n">
        <v>10900</v>
      </c>
      <c r="V6" s="54" t="n">
        <v>0</v>
      </c>
      <c r="W6" s="54" t="n">
        <v>238630</v>
      </c>
      <c r="X6" s="53" t="inlineStr">
        <is>
          <t>固定残業の対応時間を3時間超過</t>
        </is>
      </c>
      <c r="Y6" s="53" t="inlineStr">
        <is>
          <t>なし</t>
        </is>
      </c>
      <c r="Z6" s="53" t="inlineStr">
        <is>
          <t>20時間</t>
        </is>
      </c>
    </row>
    <row r="7" ht="15" customHeight="1" s="17">
      <c r="A7" s="48" t="n">
        <v>5</v>
      </c>
      <c r="B7" s="48" t="inlineStr">
        <is>
          <t>REH-05</t>
        </is>
      </c>
      <c r="C7" s="48" t="inlineStr">
        <is>
          <t>時給</t>
        </is>
      </c>
      <c r="D7" s="50" t="n">
        <v>1200</v>
      </c>
      <c r="E7" s="50" t="n">
        <v>148</v>
      </c>
      <c r="F7" s="50" t="n">
        <v>1500</v>
      </c>
      <c r="G7" s="50" t="n">
        <v>4</v>
      </c>
      <c r="H7" s="50" t="n">
        <v>0</v>
      </c>
      <c r="I7" s="50" t="n">
        <v>0</v>
      </c>
      <c r="J7" s="50" t="n">
        <v>0</v>
      </c>
      <c r="K7" s="32" t="n"/>
      <c r="L7" s="32" t="n"/>
      <c r="M7" s="32" t="n"/>
      <c r="N7" s="32" t="n"/>
      <c r="O7" s="32" t="n"/>
      <c r="P7" s="50" t="n">
        <v>9000</v>
      </c>
      <c r="Q7" s="50" t="n">
        <v>0</v>
      </c>
      <c r="R7" s="50" t="n">
        <v>24600</v>
      </c>
      <c r="S7" s="50" t="n">
        <v>1200</v>
      </c>
      <c r="T7" s="50" t="n">
        <v>2800</v>
      </c>
      <c r="U7" s="50" t="n">
        <v>7500</v>
      </c>
      <c r="V7" s="50" t="n">
        <v>0</v>
      </c>
      <c r="W7" s="50" t="n">
        <v>164300</v>
      </c>
      <c r="X7" s="48" t="inlineStr">
        <is>
          <t>勤務・残業とも前月より減</t>
        </is>
      </c>
      <c r="Y7" s="48" t="inlineStr">
        <is>
          <t>なし</t>
        </is>
      </c>
      <c r="Z7" s="30" t="n"/>
    </row>
    <row r="8" ht="17.15" customHeight="1" s="17">
      <c r="A8" s="53" t="n">
        <v>6</v>
      </c>
      <c r="B8" s="53" t="inlineStr">
        <is>
          <t>REH-06</t>
        </is>
      </c>
      <c r="C8" s="53" t="inlineStr">
        <is>
          <t>時給</t>
        </is>
      </c>
      <c r="D8" s="54" t="n">
        <v>1050</v>
      </c>
      <c r="E8" s="54" t="n">
        <v>128</v>
      </c>
      <c r="F8" s="54" t="n">
        <v>1312.5</v>
      </c>
      <c r="G8" s="54" t="n">
        <v>0</v>
      </c>
      <c r="H8" s="54" t="n">
        <v>0</v>
      </c>
      <c r="I8" s="54" t="n">
        <v>0</v>
      </c>
      <c r="J8" s="54" t="n">
        <v>0</v>
      </c>
      <c r="K8" s="32" t="n"/>
      <c r="L8" s="32" t="n"/>
      <c r="M8" s="32" t="n"/>
      <c r="N8" s="32" t="n"/>
      <c r="O8" s="32" t="n"/>
      <c r="P8" s="54" t="n">
        <v>5400</v>
      </c>
      <c r="Q8" s="54" t="n">
        <v>0</v>
      </c>
      <c r="R8" s="54" t="n">
        <v>0</v>
      </c>
      <c r="S8" s="54" t="n">
        <v>840</v>
      </c>
      <c r="T8" s="54" t="n">
        <v>1200</v>
      </c>
      <c r="U8" s="54" t="n">
        <v>0</v>
      </c>
      <c r="V8" s="54" t="n">
        <v>0</v>
      </c>
      <c r="W8" s="54" t="n">
        <v>129510</v>
      </c>
      <c r="X8" s="53" t="inlineStr">
        <is>
          <t>勤務時間が前月120時間→128時間</t>
        </is>
      </c>
      <c r="Y8" s="53" t="inlineStr">
        <is>
          <t>なし</t>
        </is>
      </c>
      <c r="Z8" s="30" t="n"/>
    </row>
    <row r="9" ht="17.15" customHeight="1" s="17">
      <c r="A9" s="48" t="n">
        <v>7</v>
      </c>
      <c r="B9" s="48" t="inlineStr">
        <is>
          <t>REH-07</t>
        </is>
      </c>
      <c r="C9" s="48" t="inlineStr">
        <is>
          <t>月給</t>
        </is>
      </c>
      <c r="D9" s="50" t="n">
        <v>240000</v>
      </c>
      <c r="E9" s="32" t="n"/>
      <c r="F9" s="50" t="n">
        <v>0</v>
      </c>
      <c r="G9" s="50" t="n">
        <v>0</v>
      </c>
      <c r="H9" s="50" t="n">
        <v>0</v>
      </c>
      <c r="I9" s="50" t="n">
        <v>0</v>
      </c>
      <c r="J9" s="50" t="n">
        <v>0</v>
      </c>
      <c r="K9" s="32" t="n"/>
      <c r="L9" s="32" t="n"/>
      <c r="M9" s="50" t="n">
        <v>3200000</v>
      </c>
      <c r="N9" s="32" t="n"/>
      <c r="O9" s="32" t="n"/>
      <c r="P9" s="50" t="n">
        <v>11000</v>
      </c>
      <c r="Q9" s="50" t="n">
        <v>0</v>
      </c>
      <c r="R9" s="50" t="n">
        <v>39800</v>
      </c>
      <c r="S9" s="50" t="n">
        <v>1840</v>
      </c>
      <c r="T9" s="50" t="n">
        <v>9600</v>
      </c>
      <c r="U9" s="50" t="n">
        <v>11800</v>
      </c>
      <c r="V9" s="50" t="n">
        <v>0</v>
      </c>
      <c r="W9" s="50" t="n">
        <v>246260</v>
      </c>
      <c r="X9" s="48" t="inlineStr">
        <is>
          <t>大型受注で個人売上が増加</t>
        </is>
      </c>
      <c r="Y9" s="48" t="inlineStr">
        <is>
          <t>歩合A</t>
        </is>
      </c>
      <c r="Z9" s="30" t="n"/>
    </row>
    <row r="10" ht="17.15" customHeight="1" s="17">
      <c r="A10" s="53" t="n">
        <v>8</v>
      </c>
      <c r="B10" s="53" t="inlineStr">
        <is>
          <t>REH-08</t>
        </is>
      </c>
      <c r="C10" s="53" t="inlineStr">
        <is>
          <t>月給</t>
        </is>
      </c>
      <c r="D10" s="54" t="n">
        <v>230000</v>
      </c>
      <c r="E10" s="32" t="n"/>
      <c r="F10" s="54" t="n">
        <v>0</v>
      </c>
      <c r="G10" s="54" t="n">
        <v>0</v>
      </c>
      <c r="H10" s="54" t="n">
        <v>0</v>
      </c>
      <c r="I10" s="54" t="n">
        <v>0</v>
      </c>
      <c r="J10" s="54" t="n">
        <v>8000</v>
      </c>
      <c r="K10" s="32" t="n"/>
      <c r="L10" s="32" t="n"/>
      <c r="M10" s="54" t="n">
        <v>1260000</v>
      </c>
      <c r="N10" s="32" t="n"/>
      <c r="O10" s="32" t="n"/>
      <c r="P10" s="54" t="n">
        <v>7200</v>
      </c>
      <c r="Q10" s="54" t="n">
        <v>0</v>
      </c>
      <c r="R10" s="54" t="n">
        <v>36900</v>
      </c>
      <c r="S10" s="54" t="n">
        <v>1690</v>
      </c>
      <c r="T10" s="54" t="n">
        <v>5400</v>
      </c>
      <c r="U10" s="54" t="n">
        <v>10600</v>
      </c>
      <c r="V10" s="54" t="n">
        <v>0</v>
      </c>
      <c r="W10" s="54" t="n">
        <v>226610</v>
      </c>
      <c r="X10" s="53" t="inlineStr">
        <is>
          <t>個人売上が増加</t>
        </is>
      </c>
      <c r="Y10" s="53" t="inlineStr">
        <is>
          <t>歩合A</t>
        </is>
      </c>
      <c r="Z10" s="30" t="n"/>
    </row>
    <row r="11" ht="17.15" customHeight="1" s="17">
      <c r="A11" s="48" t="n">
        <v>9</v>
      </c>
      <c r="B11" s="48" t="inlineStr">
        <is>
          <t>REH-09</t>
        </is>
      </c>
      <c r="C11" s="48" t="inlineStr">
        <is>
          <t>月給</t>
        </is>
      </c>
      <c r="D11" s="50" t="n">
        <v>225000</v>
      </c>
      <c r="E11" s="32" t="n"/>
      <c r="F11" s="50" t="n">
        <v>0</v>
      </c>
      <c r="G11" s="50" t="n">
        <v>0</v>
      </c>
      <c r="H11" s="50" t="n">
        <v>0</v>
      </c>
      <c r="I11" s="50" t="n">
        <v>0</v>
      </c>
      <c r="J11" s="50" t="n">
        <v>0</v>
      </c>
      <c r="K11" s="32" t="n"/>
      <c r="L11" s="32" t="n"/>
      <c r="M11" s="32" t="n"/>
      <c r="N11" s="50" t="n">
        <v>92</v>
      </c>
      <c r="O11" s="32" t="n"/>
      <c r="P11" s="50" t="n">
        <v>13500</v>
      </c>
      <c r="Q11" s="50" t="n">
        <v>5000</v>
      </c>
      <c r="R11" s="50" t="n">
        <v>36200</v>
      </c>
      <c r="S11" s="50" t="n">
        <v>1660</v>
      </c>
      <c r="T11" s="50" t="n">
        <v>5000</v>
      </c>
      <c r="U11" s="50" t="n">
        <v>10200</v>
      </c>
      <c r="V11" s="50" t="n">
        <v>0</v>
      </c>
      <c r="W11" s="50" t="n">
        <v>224140</v>
      </c>
      <c r="X11" s="48" t="inlineStr">
        <is>
          <t>処理件数の増と臨時手当5,000円</t>
        </is>
      </c>
      <c r="Y11" s="48" t="inlineStr">
        <is>
          <t>歩合B</t>
        </is>
      </c>
      <c r="Z11" s="30" t="n"/>
    </row>
    <row r="12" ht="17.15" customHeight="1" s="17">
      <c r="A12" s="53" t="n">
        <v>10</v>
      </c>
      <c r="B12" s="53" t="inlineStr">
        <is>
          <t>REH-10</t>
        </is>
      </c>
      <c r="C12" s="53" t="inlineStr">
        <is>
          <t>月給</t>
        </is>
      </c>
      <c r="D12" s="54" t="n">
        <v>295000</v>
      </c>
      <c r="E12" s="32" t="n"/>
      <c r="F12" s="54" t="n">
        <v>2304.6875</v>
      </c>
      <c r="G12" s="54" t="n">
        <v>4</v>
      </c>
      <c r="H12" s="54" t="n">
        <v>38000</v>
      </c>
      <c r="I12" s="54" t="n">
        <v>15000</v>
      </c>
      <c r="J12" s="54" t="n">
        <v>0</v>
      </c>
      <c r="K12" s="32" t="n"/>
      <c r="L12" s="32" t="n"/>
      <c r="M12" s="54" t="n">
        <v>980000</v>
      </c>
      <c r="N12" s="32" t="n"/>
      <c r="O12" s="32" t="n"/>
      <c r="P12" s="54" t="n">
        <v>9600</v>
      </c>
      <c r="Q12" s="54" t="n">
        <v>0</v>
      </c>
      <c r="R12" s="54" t="n">
        <v>52300</v>
      </c>
      <c r="S12" s="54" t="n">
        <v>2310</v>
      </c>
      <c r="T12" s="54" t="n">
        <v>10700</v>
      </c>
      <c r="U12" s="54" t="n">
        <v>17400</v>
      </c>
      <c r="V12" s="54" t="n">
        <v>0</v>
      </c>
      <c r="W12" s="54" t="n">
        <v>301890</v>
      </c>
      <c r="X12" s="53" t="inlineStr">
        <is>
          <t>固定残業の対応時間を4時間超過、個人売上も増加</t>
        </is>
      </c>
      <c r="Y12" s="53" t="inlineStr">
        <is>
          <t>歩合A</t>
        </is>
      </c>
      <c r="Z12" s="53" t="inlineStr">
        <is>
          <t>25時間</t>
        </is>
      </c>
    </row>
    <row r="13" ht="15" customHeight="1" s="17">
      <c r="A13" s="48" t="n">
        <v>11</v>
      </c>
      <c r="B13" s="48" t="inlineStr">
        <is>
          <t>REH-11</t>
        </is>
      </c>
      <c r="C13" s="48" t="inlineStr">
        <is>
          <t>時給</t>
        </is>
      </c>
      <c r="D13" s="50" t="n">
        <v>1150</v>
      </c>
      <c r="E13" s="50" t="n">
        <v>88</v>
      </c>
      <c r="F13" s="50" t="n">
        <v>1437.5</v>
      </c>
      <c r="G13" s="50" t="n">
        <v>0</v>
      </c>
      <c r="H13" s="50" t="n">
        <v>0</v>
      </c>
      <c r="I13" s="50" t="n">
        <v>0</v>
      </c>
      <c r="J13" s="50" t="n">
        <v>0</v>
      </c>
      <c r="K13" s="32" t="n"/>
      <c r="L13" s="32" t="n"/>
      <c r="M13" s="32" t="n"/>
      <c r="N13" s="32" t="n"/>
      <c r="O13" s="32" t="n"/>
      <c r="P13" s="50" t="n">
        <v>4200</v>
      </c>
      <c r="Q13" s="50" t="n">
        <v>0</v>
      </c>
      <c r="R13" s="50" t="n">
        <v>0</v>
      </c>
      <c r="S13" s="50" t="n">
        <v>630</v>
      </c>
      <c r="T13" s="50" t="n">
        <v>1500</v>
      </c>
      <c r="U13" s="50" t="n">
        <v>0</v>
      </c>
      <c r="V13" s="50" t="n">
        <v>0</v>
      </c>
      <c r="W13" s="32" t="n"/>
      <c r="X13" s="48" t="inlineStr">
        <is>
          <t>当月入社のため前月なし</t>
        </is>
      </c>
      <c r="Y13" s="48" t="inlineStr">
        <is>
          <t>なし</t>
        </is>
      </c>
      <c r="Z13" s="30" t="n"/>
    </row>
    <row r="14" ht="17.15" customHeight="1" s="17">
      <c r="A14" s="53" t="n">
        <v>12</v>
      </c>
      <c r="B14" s="53" t="inlineStr">
        <is>
          <t>REH-12</t>
        </is>
      </c>
      <c r="C14" s="53" t="inlineStr">
        <is>
          <t>月給</t>
        </is>
      </c>
      <c r="D14" s="54" t="n">
        <v>270000</v>
      </c>
      <c r="E14" s="32" t="n"/>
      <c r="F14" s="54" t="n">
        <v>2109.375</v>
      </c>
      <c r="G14" s="54" t="n">
        <v>26</v>
      </c>
      <c r="H14" s="54" t="n">
        <v>0</v>
      </c>
      <c r="I14" s="54" t="n">
        <v>0</v>
      </c>
      <c r="J14" s="54" t="n">
        <v>6000</v>
      </c>
      <c r="K14" s="32" t="n"/>
      <c r="L14" s="32" t="n"/>
      <c r="M14" s="32" t="n"/>
      <c r="N14" s="32" t="n"/>
      <c r="O14" s="32" t="n"/>
      <c r="P14" s="54" t="n">
        <v>10400</v>
      </c>
      <c r="Q14" s="54" t="n">
        <v>0</v>
      </c>
      <c r="R14" s="54" t="n">
        <v>40800</v>
      </c>
      <c r="S14" s="54" t="n">
        <v>1820</v>
      </c>
      <c r="T14" s="54" t="n">
        <v>6500</v>
      </c>
      <c r="U14" s="54" t="n">
        <v>12000</v>
      </c>
      <c r="V14" s="54" t="n">
        <v>5000</v>
      </c>
      <c r="W14" s="54" t="n">
        <v>237150</v>
      </c>
      <c r="X14" s="53" t="inlineStr">
        <is>
          <t>繁忙期で残業が前月8時間→26時間</t>
        </is>
      </c>
      <c r="Y14" s="53" t="inlineStr">
        <is>
          <t>なし</t>
        </is>
      </c>
      <c r="Z14" s="30" t="n"/>
    </row>
    <row r="15" ht="15" customHeight="1" s="17">
      <c r="A15" s="48" t="n">
        <v>13</v>
      </c>
      <c r="B15" s="30" t="n"/>
      <c r="C15" s="30" t="n"/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32" t="n"/>
      <c r="N15" s="32" t="n"/>
      <c r="O15" s="32" t="n"/>
      <c r="P15" s="32" t="n"/>
      <c r="Q15" s="32" t="n"/>
      <c r="R15" s="32" t="n"/>
      <c r="S15" s="32" t="n"/>
      <c r="T15" s="32" t="n"/>
      <c r="U15" s="32" t="n"/>
      <c r="V15" s="32" t="n"/>
      <c r="W15" s="32" t="n"/>
      <c r="X15" s="30" t="n"/>
      <c r="Y15" s="30" t="n"/>
      <c r="Z15" s="30" t="n"/>
    </row>
    <row r="16" ht="15" customHeight="1" s="17">
      <c r="A16" s="53" t="n">
        <v>14</v>
      </c>
      <c r="B16" s="30" t="n"/>
      <c r="C16" s="30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  <c r="N16" s="32" t="n"/>
      <c r="O16" s="32" t="n"/>
      <c r="P16" s="32" t="n"/>
      <c r="Q16" s="32" t="n"/>
      <c r="R16" s="32" t="n"/>
      <c r="S16" s="32" t="n"/>
      <c r="T16" s="32" t="n"/>
      <c r="U16" s="32" t="n"/>
      <c r="V16" s="32" t="n"/>
      <c r="W16" s="32" t="n"/>
      <c r="X16" s="30" t="n"/>
      <c r="Y16" s="30" t="n"/>
      <c r="Z16" s="30" t="n"/>
    </row>
    <row r="17" ht="15" customHeight="1" s="17">
      <c r="A17" s="48" t="n">
        <v>15</v>
      </c>
      <c r="B17" s="30" t="n"/>
      <c r="C17" s="30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32" t="n"/>
      <c r="N17" s="32" t="n"/>
      <c r="O17" s="32" t="n"/>
      <c r="P17" s="32" t="n"/>
      <c r="Q17" s="32" t="n"/>
      <c r="R17" s="32" t="n"/>
      <c r="S17" s="32" t="n"/>
      <c r="T17" s="32" t="n"/>
      <c r="U17" s="32" t="n"/>
      <c r="V17" s="32" t="n"/>
      <c r="W17" s="32" t="n"/>
      <c r="X17" s="30" t="n"/>
      <c r="Y17" s="30" t="n"/>
      <c r="Z17" s="30" t="n"/>
    </row>
    <row r="18" ht="15" customHeight="1" s="17">
      <c r="A18" s="53" t="n">
        <v>16</v>
      </c>
      <c r="B18" s="30" t="n"/>
      <c r="C18" s="30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  <c r="X18" s="30" t="n"/>
      <c r="Y18" s="30" t="n"/>
      <c r="Z18" s="30" t="n"/>
    </row>
    <row r="19" ht="15" customHeight="1" s="17">
      <c r="A19" s="48" t="n">
        <v>17</v>
      </c>
      <c r="B19" s="30" t="n"/>
      <c r="C19" s="30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  <c r="X19" s="30" t="n"/>
      <c r="Y19" s="30" t="n"/>
      <c r="Z19" s="30" t="n"/>
    </row>
    <row r="20" ht="15" customHeight="1" s="17">
      <c r="A20" s="53" t="n">
        <v>18</v>
      </c>
      <c r="B20" s="30" t="n"/>
      <c r="C20" s="30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  <c r="X20" s="30" t="n"/>
      <c r="Y20" s="30" t="n"/>
      <c r="Z20" s="30" t="n"/>
    </row>
    <row r="21" ht="15" customHeight="1" s="17">
      <c r="A21" s="48" t="n">
        <v>19</v>
      </c>
      <c r="B21" s="30" t="n"/>
      <c r="C21" s="30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  <c r="X21" s="30" t="n"/>
      <c r="Y21" s="30" t="n"/>
      <c r="Z21" s="30" t="n"/>
    </row>
    <row r="22" ht="15" customHeight="1" s="17">
      <c r="A22" s="53" t="n">
        <v>20</v>
      </c>
      <c r="B22" s="30" t="n"/>
      <c r="C22" s="30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  <c r="X22" s="30" t="n"/>
      <c r="Y22" s="30" t="n"/>
      <c r="Z22" s="30" t="n"/>
    </row>
    <row r="23" ht="15" customHeight="1" s="17">
      <c r="A23" s="48" t="n">
        <v>21</v>
      </c>
      <c r="B23" s="30" t="n"/>
      <c r="C23" s="30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  <c r="X23" s="30" t="n"/>
      <c r="Y23" s="30" t="n"/>
      <c r="Z23" s="30" t="n"/>
    </row>
    <row r="24" ht="15" customHeight="1" s="17">
      <c r="A24" s="53" t="n">
        <v>22</v>
      </c>
      <c r="B24" s="30" t="n"/>
      <c r="C24" s="30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  <c r="X24" s="30" t="n"/>
      <c r="Y24" s="30" t="n"/>
      <c r="Z24" s="30" t="n"/>
    </row>
    <row r="25" ht="15" customHeight="1" s="17">
      <c r="A25" s="48" t="n">
        <v>23</v>
      </c>
      <c r="B25" s="30" t="n"/>
      <c r="C25" s="30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  <c r="X25" s="30" t="n"/>
      <c r="Y25" s="30" t="n"/>
      <c r="Z25" s="30" t="n"/>
    </row>
    <row r="26" ht="15" customHeight="1" s="17">
      <c r="A26" s="53" t="n">
        <v>24</v>
      </c>
      <c r="B26" s="30" t="n"/>
      <c r="C26" s="30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  <c r="X26" s="30" t="n"/>
      <c r="Y26" s="30" t="n"/>
      <c r="Z26" s="30" t="n"/>
    </row>
    <row r="27" ht="15" customHeight="1" s="17">
      <c r="A27" s="48" t="n">
        <v>25</v>
      </c>
      <c r="B27" s="30" t="n"/>
      <c r="C27" s="30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  <c r="N27" s="32" t="n"/>
      <c r="O27" s="32" t="n"/>
      <c r="P27" s="32" t="n"/>
      <c r="Q27" s="32" t="n"/>
      <c r="R27" s="32" t="n"/>
      <c r="S27" s="32" t="n"/>
      <c r="T27" s="32" t="n"/>
      <c r="U27" s="32" t="n"/>
      <c r="V27" s="32" t="n"/>
      <c r="W27" s="32" t="n"/>
      <c r="X27" s="30" t="n"/>
      <c r="Y27" s="30" t="n"/>
      <c r="Z27" s="30" t="n"/>
    </row>
    <row r="28" ht="15" customHeight="1" s="17">
      <c r="A28" s="53" t="n">
        <v>26</v>
      </c>
      <c r="B28" s="30" t="n"/>
      <c r="C28" s="30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32" t="n"/>
      <c r="O28" s="32" t="n"/>
      <c r="P28" s="32" t="n"/>
      <c r="Q28" s="32" t="n"/>
      <c r="R28" s="32" t="n"/>
      <c r="S28" s="32" t="n"/>
      <c r="T28" s="32" t="n"/>
      <c r="U28" s="32" t="n"/>
      <c r="V28" s="32" t="n"/>
      <c r="W28" s="32" t="n"/>
      <c r="X28" s="30" t="n"/>
      <c r="Y28" s="30" t="n"/>
      <c r="Z28" s="30" t="n"/>
    </row>
    <row r="29" ht="15" customHeight="1" s="17">
      <c r="A29" s="48" t="n">
        <v>27</v>
      </c>
      <c r="B29" s="30" t="n"/>
      <c r="C29" s="30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  <c r="X29" s="30" t="n"/>
      <c r="Y29" s="30" t="n"/>
      <c r="Z29" s="30" t="n"/>
    </row>
    <row r="30" ht="15" customHeight="1" s="17">
      <c r="A30" s="53" t="n">
        <v>28</v>
      </c>
      <c r="B30" s="30" t="n"/>
      <c r="C30" s="30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  <c r="X30" s="30" t="n"/>
      <c r="Y30" s="30" t="n"/>
      <c r="Z30" s="30" t="n"/>
    </row>
    <row r="31" ht="15" customHeight="1" s="17">
      <c r="A31" s="48" t="n">
        <v>29</v>
      </c>
      <c r="B31" s="30" t="n"/>
      <c r="C31" s="30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  <c r="X31" s="30" t="n"/>
      <c r="Y31" s="30" t="n"/>
      <c r="Z31" s="30" t="n"/>
    </row>
    <row r="32" ht="15" customHeight="1" s="17">
      <c r="A32" s="53" t="n">
        <v>30</v>
      </c>
      <c r="B32" s="30" t="n"/>
      <c r="C32" s="30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32" t="n"/>
      <c r="O32" s="32" t="n"/>
      <c r="P32" s="32" t="n"/>
      <c r="Q32" s="32" t="n"/>
      <c r="R32" s="32" t="n"/>
      <c r="S32" s="32" t="n"/>
      <c r="T32" s="32" t="n"/>
      <c r="U32" s="32" t="n"/>
      <c r="V32" s="32" t="n"/>
      <c r="W32" s="32" t="n"/>
      <c r="X32" s="30" t="n"/>
      <c r="Y32" s="30" t="n"/>
      <c r="Z32" s="30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Y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cols>
    <col width="12" customWidth="1" style="22" min="1" max="25"/>
  </cols>
  <sheetData>
    <row r="1" ht="26" customHeight="1" s="17">
      <c r="A1" s="52">
        <f>"計算対象："&amp;ルール表_会社別!C2&amp;"／"&amp;ルール表_会社別!C3</f>
        <v/>
      </c>
    </row>
    <row r="2" ht="30" customHeight="1" s="17">
      <c r="A2" s="46" t="inlineStr">
        <is>
          <t>No</t>
        </is>
      </c>
      <c r="B2" s="46" t="inlineStr">
        <is>
          <t>従業員コード</t>
        </is>
      </c>
      <c r="C2" s="46" t="inlineStr">
        <is>
          <t>体系</t>
        </is>
      </c>
      <c r="D2" s="46" t="inlineStr">
        <is>
          <t>基本給等</t>
        </is>
      </c>
      <c r="E2" s="46" t="inlineStr">
        <is>
          <t>残業代</t>
        </is>
      </c>
      <c r="F2" s="46" t="inlineStr">
        <is>
          <t>固定残業代</t>
        </is>
      </c>
      <c r="G2" s="46" t="inlineStr">
        <is>
          <t>手当1</t>
        </is>
      </c>
      <c r="H2" s="46" t="inlineStr">
        <is>
          <t>手当2</t>
        </is>
      </c>
      <c r="I2" s="46" t="inlineStr">
        <is>
          <t>手当3</t>
        </is>
      </c>
      <c r="J2" s="46" t="inlineStr">
        <is>
          <t>手当4</t>
        </is>
      </c>
      <c r="K2" s="46" t="inlineStr">
        <is>
          <t>インセンティブA（歩合）</t>
        </is>
      </c>
      <c r="L2" s="46" t="inlineStr">
        <is>
          <t>インセンティブB（件数）</t>
        </is>
      </c>
      <c r="M2" s="46" t="inlineStr">
        <is>
          <t>インセンティブ（固定額）</t>
        </is>
      </c>
      <c r="N2" s="46" t="inlineStr">
        <is>
          <t>通勤費</t>
        </is>
      </c>
      <c r="O2" s="46" t="inlineStr">
        <is>
          <t>その他支給</t>
        </is>
      </c>
      <c r="P2" s="46" t="inlineStr">
        <is>
          <t>支給合計</t>
        </is>
      </c>
      <c r="Q2" s="46" t="inlineStr">
        <is>
          <t>社会保険</t>
        </is>
      </c>
      <c r="R2" s="46" t="inlineStr">
        <is>
          <t>雇用保険</t>
        </is>
      </c>
      <c r="S2" s="46" t="inlineStr">
        <is>
          <t>所得税</t>
        </is>
      </c>
      <c r="T2" s="46" t="inlineStr">
        <is>
          <t>住民税</t>
        </is>
      </c>
      <c r="U2" s="46" t="inlineStr">
        <is>
          <t>その他控除</t>
        </is>
      </c>
      <c r="V2" s="46" t="inlineStr">
        <is>
          <t>控除合計</t>
        </is>
      </c>
      <c r="W2" s="46" t="inlineStr">
        <is>
          <t>差引支給額</t>
        </is>
      </c>
      <c r="X2" s="46" t="inlineStr">
        <is>
          <t>適用するインセンティブ形</t>
        </is>
      </c>
      <c r="Y2" s="46" t="inlineStr">
        <is>
          <t>固定残業の対応時間</t>
        </is>
      </c>
    </row>
    <row r="3" ht="15" customHeight="1" s="17">
      <c r="A3" s="50">
        <f>入力_月次データ!A3</f>
        <v/>
      </c>
      <c r="B3" s="48">
        <f>入力_月次データ!B3</f>
        <v/>
      </c>
      <c r="C3" s="48">
        <f>入力_月次データ!C3</f>
        <v/>
      </c>
      <c r="D3" s="50">
        <f>IF(入力_月次データ!C3="時給",入力_月次データ!D3*入力_月次データ!E3,入力_月次データ!D3)</f>
        <v/>
      </c>
      <c r="E3" s="50">
        <f>IF(ルール表_会社別!$C$24=0,入力_月次データ!F3*入力_月次データ!G3,IF(ルール表_会社別!$C$25=1,ROUNDDOWN((入力_月次データ!F3*入力_月次データ!G3)/ルール表_会社別!$C$24,0)*ルール表_会社別!$C$24,IF(ルール表_会社別!$C$25=2,ROUND((入力_月次データ!F3*入力_月次データ!G3)/ルール表_会社別!$C$24,0)*ルール表_会社別!$C$24,ROUNDUP((入力_月次データ!F3*入力_月次データ!G3)/ルール表_会社別!$C$24,0)*ルール表_会社別!$C$24)))</f>
        <v/>
      </c>
      <c r="F3" s="50">
        <f>入力_月次データ!H3</f>
        <v/>
      </c>
      <c r="G3" s="50">
        <f>入力_月次データ!I3</f>
        <v/>
      </c>
      <c r="H3" s="50">
        <f>入力_月次データ!J3</f>
        <v/>
      </c>
      <c r="I3" s="50">
        <f>入力_月次データ!K3</f>
        <v/>
      </c>
      <c r="J3" s="50">
        <f>入力_月次データ!L3</f>
        <v/>
      </c>
      <c r="K3" s="50">
        <f>IF(ルール表_会社別!$C$26=0,入力_月次データ!M3*ルール表_会社別!$C$28,IF(ルール表_会社別!$C$27=1,ROUNDDOWN((入力_月次データ!M3*ルール表_会社別!$C$28)/ルール表_会社別!$C$26,0)*ルール表_会社別!$C$26,IF(ルール表_会社別!$C$27=2,ROUND((入力_月次データ!M3*ルール表_会社別!$C$28)/ルール表_会社別!$C$26,0)*ルール表_会社別!$C$26,ROUNDUP((入力_月次データ!M3*ルール表_会社別!$C$28)/ルール表_会社別!$C$26,0)*ルール表_会社別!$C$26)))</f>
        <v/>
      </c>
      <c r="L3" s="50">
        <f>IF(入力_月次データ!N3="",0,入力_月次データ!N3*ルール表_会社別!$C$29)</f>
        <v/>
      </c>
      <c r="M3" s="50">
        <f>入力_月次データ!O3</f>
        <v/>
      </c>
      <c r="N3" s="50">
        <f>入力_月次データ!P3</f>
        <v/>
      </c>
      <c r="O3" s="50">
        <f>入力_月次データ!Q3</f>
        <v/>
      </c>
      <c r="P3" s="50">
        <f>SUM(D3:O3)</f>
        <v/>
      </c>
      <c r="Q3" s="50">
        <f>入力_月次データ!R3</f>
        <v/>
      </c>
      <c r="R3" s="50">
        <f>入力_月次データ!S3</f>
        <v/>
      </c>
      <c r="S3" s="50">
        <f>入力_月次データ!T3</f>
        <v/>
      </c>
      <c r="T3" s="50">
        <f>入力_月次データ!U3</f>
        <v/>
      </c>
      <c r="U3" s="50">
        <f>入力_月次データ!V3</f>
        <v/>
      </c>
      <c r="V3" s="50">
        <f>SUM(Q3:U3)</f>
        <v/>
      </c>
      <c r="W3" s="50">
        <f>P3-V3</f>
        <v/>
      </c>
      <c r="X3" s="48">
        <f>入力_月次データ!Y3</f>
        <v/>
      </c>
      <c r="Y3" s="48">
        <f>入力_月次データ!Z3</f>
        <v/>
      </c>
    </row>
    <row r="4" ht="15" customHeight="1" s="17">
      <c r="A4" s="54">
        <f>入力_月次データ!A4</f>
        <v/>
      </c>
      <c r="B4" s="53">
        <f>入力_月次データ!B4</f>
        <v/>
      </c>
      <c r="C4" s="53">
        <f>入力_月次データ!C4</f>
        <v/>
      </c>
      <c r="D4" s="54">
        <f>IF(入力_月次データ!C4="時給",入力_月次データ!D4*入力_月次データ!E4,入力_月次データ!D4)</f>
        <v/>
      </c>
      <c r="E4" s="54">
        <f>IF(ルール表_会社別!$C$24=0,入力_月次データ!F4*入力_月次データ!G4,IF(ルール表_会社別!$C$25=1,ROUNDDOWN((入力_月次データ!F4*入力_月次データ!G4)/ルール表_会社別!$C$24,0)*ルール表_会社別!$C$24,IF(ルール表_会社別!$C$25=2,ROUND((入力_月次データ!F4*入力_月次データ!G4)/ルール表_会社別!$C$24,0)*ルール表_会社別!$C$24,ROUNDUP((入力_月次データ!F4*入力_月次データ!G4)/ルール表_会社別!$C$24,0)*ルール表_会社別!$C$24)))</f>
        <v/>
      </c>
      <c r="F4" s="54">
        <f>入力_月次データ!H4</f>
        <v/>
      </c>
      <c r="G4" s="54">
        <f>入力_月次データ!I4</f>
        <v/>
      </c>
      <c r="H4" s="54">
        <f>入力_月次データ!J4</f>
        <v/>
      </c>
      <c r="I4" s="54">
        <f>入力_月次データ!K4</f>
        <v/>
      </c>
      <c r="J4" s="54">
        <f>入力_月次データ!L4</f>
        <v/>
      </c>
      <c r="K4" s="54">
        <f>IF(ルール表_会社別!$C$26=0,入力_月次データ!M4*ルール表_会社別!$C$28,IF(ルール表_会社別!$C$27=1,ROUNDDOWN((入力_月次データ!M4*ルール表_会社別!$C$28)/ルール表_会社別!$C$26,0)*ルール表_会社別!$C$26,IF(ルール表_会社別!$C$27=2,ROUND((入力_月次データ!M4*ルール表_会社別!$C$28)/ルール表_会社別!$C$26,0)*ルール表_会社別!$C$26,ROUNDUP((入力_月次データ!M4*ルール表_会社別!$C$28)/ルール表_会社別!$C$26,0)*ルール表_会社別!$C$26)))</f>
        <v/>
      </c>
      <c r="L4" s="54">
        <f>IF(入力_月次データ!N4="",0,入力_月次データ!N4*ルール表_会社別!$C$29)</f>
        <v/>
      </c>
      <c r="M4" s="54">
        <f>入力_月次データ!O4</f>
        <v/>
      </c>
      <c r="N4" s="54">
        <f>入力_月次データ!P4</f>
        <v/>
      </c>
      <c r="O4" s="54">
        <f>入力_月次データ!Q4</f>
        <v/>
      </c>
      <c r="P4" s="54">
        <f>SUM(D4:O4)</f>
        <v/>
      </c>
      <c r="Q4" s="54">
        <f>入力_月次データ!R4</f>
        <v/>
      </c>
      <c r="R4" s="54">
        <f>入力_月次データ!S4</f>
        <v/>
      </c>
      <c r="S4" s="54">
        <f>入力_月次データ!T4</f>
        <v/>
      </c>
      <c r="T4" s="54">
        <f>入力_月次データ!U4</f>
        <v/>
      </c>
      <c r="U4" s="54">
        <f>入力_月次データ!V4</f>
        <v/>
      </c>
      <c r="V4" s="54">
        <f>SUM(Q4:U4)</f>
        <v/>
      </c>
      <c r="W4" s="54">
        <f>P4-V4</f>
        <v/>
      </c>
      <c r="X4" s="53">
        <f>入力_月次データ!Y4</f>
        <v/>
      </c>
      <c r="Y4" s="53">
        <f>入力_月次データ!Z4</f>
        <v/>
      </c>
    </row>
    <row r="5" ht="17.15" customHeight="1" s="17">
      <c r="A5" s="50">
        <f>入力_月次データ!A5</f>
        <v/>
      </c>
      <c r="B5" s="48">
        <f>入力_月次データ!B5</f>
        <v/>
      </c>
      <c r="C5" s="48">
        <f>入力_月次データ!C5</f>
        <v/>
      </c>
      <c r="D5" s="50">
        <f>IF(入力_月次データ!C5="時給",入力_月次データ!D5*入力_月次データ!E5,入力_月次データ!D5)</f>
        <v/>
      </c>
      <c r="E5" s="50">
        <f>IF(ルール表_会社別!$C$24=0,入力_月次データ!F5*入力_月次データ!G5,IF(ルール表_会社別!$C$25=1,ROUNDDOWN((入力_月次データ!F5*入力_月次データ!G5)/ルール表_会社別!$C$24,0)*ルール表_会社別!$C$24,IF(ルール表_会社別!$C$25=2,ROUND((入力_月次データ!F5*入力_月次データ!G5)/ルール表_会社別!$C$24,0)*ルール表_会社別!$C$24,ROUNDUP((入力_月次データ!F5*入力_月次データ!G5)/ルール表_会社別!$C$24,0)*ルール表_会社別!$C$24)))</f>
        <v/>
      </c>
      <c r="F5" s="50">
        <f>入力_月次データ!H5</f>
        <v/>
      </c>
      <c r="G5" s="50">
        <f>入力_月次データ!I5</f>
        <v/>
      </c>
      <c r="H5" s="50">
        <f>入力_月次データ!J5</f>
        <v/>
      </c>
      <c r="I5" s="50">
        <f>入力_月次データ!K5</f>
        <v/>
      </c>
      <c r="J5" s="50">
        <f>入力_月次データ!L5</f>
        <v/>
      </c>
      <c r="K5" s="50">
        <f>IF(ルール表_会社別!$C$26=0,入力_月次データ!M5*ルール表_会社別!$C$28,IF(ルール表_会社別!$C$27=1,ROUNDDOWN((入力_月次データ!M5*ルール表_会社別!$C$28)/ルール表_会社別!$C$26,0)*ルール表_会社別!$C$26,IF(ルール表_会社別!$C$27=2,ROUND((入力_月次データ!M5*ルール表_会社別!$C$28)/ルール表_会社別!$C$26,0)*ルール表_会社別!$C$26,ROUNDUP((入力_月次データ!M5*ルール表_会社別!$C$28)/ルール表_会社別!$C$26,0)*ルール表_会社別!$C$26)))</f>
        <v/>
      </c>
      <c r="L5" s="50">
        <f>IF(入力_月次データ!N5="",0,入力_月次データ!N5*ルール表_会社別!$C$29)</f>
        <v/>
      </c>
      <c r="M5" s="50">
        <f>入力_月次データ!O5</f>
        <v/>
      </c>
      <c r="N5" s="50">
        <f>入力_月次データ!P5</f>
        <v/>
      </c>
      <c r="O5" s="50">
        <f>入力_月次データ!Q5</f>
        <v/>
      </c>
      <c r="P5" s="50">
        <f>SUM(D5:O5)</f>
        <v/>
      </c>
      <c r="Q5" s="50">
        <f>入力_月次データ!R5</f>
        <v/>
      </c>
      <c r="R5" s="50">
        <f>入力_月次データ!S5</f>
        <v/>
      </c>
      <c r="S5" s="50">
        <f>入力_月次データ!T5</f>
        <v/>
      </c>
      <c r="T5" s="50">
        <f>入力_月次データ!U5</f>
        <v/>
      </c>
      <c r="U5" s="50">
        <f>入力_月次データ!V5</f>
        <v/>
      </c>
      <c r="V5" s="50">
        <f>SUM(Q5:U5)</f>
        <v/>
      </c>
      <c r="W5" s="50">
        <f>P5-V5</f>
        <v/>
      </c>
      <c r="X5" s="48">
        <f>入力_月次データ!Y5</f>
        <v/>
      </c>
      <c r="Y5" s="48">
        <f>入力_月次データ!Z5</f>
        <v/>
      </c>
    </row>
    <row r="6" ht="17.15" customHeight="1" s="17">
      <c r="A6" s="54">
        <f>入力_月次データ!A6</f>
        <v/>
      </c>
      <c r="B6" s="53">
        <f>入力_月次データ!B6</f>
        <v/>
      </c>
      <c r="C6" s="53">
        <f>入力_月次データ!C6</f>
        <v/>
      </c>
      <c r="D6" s="54">
        <f>IF(入力_月次データ!C6="時給",入力_月次データ!D6*入力_月次データ!E6,入力_月次データ!D6)</f>
        <v/>
      </c>
      <c r="E6" s="54">
        <f>IF(ルール表_会社別!$C$24=0,入力_月次データ!F6*入力_月次データ!G6,IF(ルール表_会社別!$C$25=1,ROUNDDOWN((入力_月次データ!F6*入力_月次データ!G6)/ルール表_会社別!$C$24,0)*ルール表_会社別!$C$24,IF(ルール表_会社別!$C$25=2,ROUND((入力_月次データ!F6*入力_月次データ!G6)/ルール表_会社別!$C$24,0)*ルール表_会社別!$C$24,ROUNDUP((入力_月次データ!F6*入力_月次データ!G6)/ルール表_会社別!$C$24,0)*ルール表_会社別!$C$24)))</f>
        <v/>
      </c>
      <c r="F6" s="54">
        <f>入力_月次データ!H6</f>
        <v/>
      </c>
      <c r="G6" s="54">
        <f>入力_月次データ!I6</f>
        <v/>
      </c>
      <c r="H6" s="54">
        <f>入力_月次データ!J6</f>
        <v/>
      </c>
      <c r="I6" s="54">
        <f>入力_月次データ!K6</f>
        <v/>
      </c>
      <c r="J6" s="54">
        <f>入力_月次データ!L6</f>
        <v/>
      </c>
      <c r="K6" s="54">
        <f>IF(ルール表_会社別!$C$26=0,入力_月次データ!M6*ルール表_会社別!$C$28,IF(ルール表_会社別!$C$27=1,ROUNDDOWN((入力_月次データ!M6*ルール表_会社別!$C$28)/ルール表_会社別!$C$26,0)*ルール表_会社別!$C$26,IF(ルール表_会社別!$C$27=2,ROUND((入力_月次データ!M6*ルール表_会社別!$C$28)/ルール表_会社別!$C$26,0)*ルール表_会社別!$C$26,ROUNDUP((入力_月次データ!M6*ルール表_会社別!$C$28)/ルール表_会社別!$C$26,0)*ルール表_会社別!$C$26)))</f>
        <v/>
      </c>
      <c r="L6" s="54">
        <f>IF(入力_月次データ!N6="",0,入力_月次データ!N6*ルール表_会社別!$C$29)</f>
        <v/>
      </c>
      <c r="M6" s="54">
        <f>入力_月次データ!O6</f>
        <v/>
      </c>
      <c r="N6" s="54">
        <f>入力_月次データ!P6</f>
        <v/>
      </c>
      <c r="O6" s="54">
        <f>入力_月次データ!Q6</f>
        <v/>
      </c>
      <c r="P6" s="54">
        <f>SUM(D6:O6)</f>
        <v/>
      </c>
      <c r="Q6" s="54">
        <f>入力_月次データ!R6</f>
        <v/>
      </c>
      <c r="R6" s="54">
        <f>入力_月次データ!S6</f>
        <v/>
      </c>
      <c r="S6" s="54">
        <f>入力_月次データ!T6</f>
        <v/>
      </c>
      <c r="T6" s="54">
        <f>入力_月次データ!U6</f>
        <v/>
      </c>
      <c r="U6" s="54">
        <f>入力_月次データ!V6</f>
        <v/>
      </c>
      <c r="V6" s="54">
        <f>SUM(Q6:U6)</f>
        <v/>
      </c>
      <c r="W6" s="54">
        <f>P6-V6</f>
        <v/>
      </c>
      <c r="X6" s="53">
        <f>入力_月次データ!Y6</f>
        <v/>
      </c>
      <c r="Y6" s="53">
        <f>入力_月次データ!Z6</f>
        <v/>
      </c>
    </row>
    <row r="7" ht="15" customHeight="1" s="17">
      <c r="A7" s="50">
        <f>入力_月次データ!A7</f>
        <v/>
      </c>
      <c r="B7" s="48">
        <f>入力_月次データ!B7</f>
        <v/>
      </c>
      <c r="C7" s="48">
        <f>入力_月次データ!C7</f>
        <v/>
      </c>
      <c r="D7" s="50">
        <f>IF(入力_月次データ!C7="時給",入力_月次データ!D7*入力_月次データ!E7,入力_月次データ!D7)</f>
        <v/>
      </c>
      <c r="E7" s="50">
        <f>IF(ルール表_会社別!$C$24=0,入力_月次データ!F7*入力_月次データ!G7,IF(ルール表_会社別!$C$25=1,ROUNDDOWN((入力_月次データ!F7*入力_月次データ!G7)/ルール表_会社別!$C$24,0)*ルール表_会社別!$C$24,IF(ルール表_会社別!$C$25=2,ROUND((入力_月次データ!F7*入力_月次データ!G7)/ルール表_会社別!$C$24,0)*ルール表_会社別!$C$24,ROUNDUP((入力_月次データ!F7*入力_月次データ!G7)/ルール表_会社別!$C$24,0)*ルール表_会社別!$C$24)))</f>
        <v/>
      </c>
      <c r="F7" s="50">
        <f>入力_月次データ!H7</f>
        <v/>
      </c>
      <c r="G7" s="50">
        <f>入力_月次データ!I7</f>
        <v/>
      </c>
      <c r="H7" s="50">
        <f>入力_月次データ!J7</f>
        <v/>
      </c>
      <c r="I7" s="50">
        <f>入力_月次データ!K7</f>
        <v/>
      </c>
      <c r="J7" s="50">
        <f>入力_月次データ!L7</f>
        <v/>
      </c>
      <c r="K7" s="50">
        <f>IF(ルール表_会社別!$C$26=0,入力_月次データ!M7*ルール表_会社別!$C$28,IF(ルール表_会社別!$C$27=1,ROUNDDOWN((入力_月次データ!M7*ルール表_会社別!$C$28)/ルール表_会社別!$C$26,0)*ルール表_会社別!$C$26,IF(ルール表_会社別!$C$27=2,ROUND((入力_月次データ!M7*ルール表_会社別!$C$28)/ルール表_会社別!$C$26,0)*ルール表_会社別!$C$26,ROUNDUP((入力_月次データ!M7*ルール表_会社別!$C$28)/ルール表_会社別!$C$26,0)*ルール表_会社別!$C$26)))</f>
        <v/>
      </c>
      <c r="L7" s="50">
        <f>IF(入力_月次データ!N7="",0,入力_月次データ!N7*ルール表_会社別!$C$29)</f>
        <v/>
      </c>
      <c r="M7" s="50">
        <f>入力_月次データ!O7</f>
        <v/>
      </c>
      <c r="N7" s="50">
        <f>入力_月次データ!P7</f>
        <v/>
      </c>
      <c r="O7" s="50">
        <f>入力_月次データ!Q7</f>
        <v/>
      </c>
      <c r="P7" s="50">
        <f>SUM(D7:O7)</f>
        <v/>
      </c>
      <c r="Q7" s="50">
        <f>入力_月次データ!R7</f>
        <v/>
      </c>
      <c r="R7" s="50">
        <f>入力_月次データ!S7</f>
        <v/>
      </c>
      <c r="S7" s="50">
        <f>入力_月次データ!T7</f>
        <v/>
      </c>
      <c r="T7" s="50">
        <f>入力_月次データ!U7</f>
        <v/>
      </c>
      <c r="U7" s="50">
        <f>入力_月次データ!V7</f>
        <v/>
      </c>
      <c r="V7" s="50">
        <f>SUM(Q7:U7)</f>
        <v/>
      </c>
      <c r="W7" s="50">
        <f>P7-V7</f>
        <v/>
      </c>
      <c r="X7" s="48">
        <f>入力_月次データ!Y7</f>
        <v/>
      </c>
      <c r="Y7" s="48">
        <f>入力_月次データ!Z7</f>
        <v/>
      </c>
    </row>
    <row r="8" ht="15" customHeight="1" s="17">
      <c r="A8" s="54">
        <f>入力_月次データ!A8</f>
        <v/>
      </c>
      <c r="B8" s="53">
        <f>入力_月次データ!B8</f>
        <v/>
      </c>
      <c r="C8" s="53">
        <f>入力_月次データ!C8</f>
        <v/>
      </c>
      <c r="D8" s="54">
        <f>IF(入力_月次データ!C8="時給",入力_月次データ!D8*入力_月次データ!E8,入力_月次データ!D8)</f>
        <v/>
      </c>
      <c r="E8" s="54">
        <f>IF(ルール表_会社別!$C$24=0,入力_月次データ!F8*入力_月次データ!G8,IF(ルール表_会社別!$C$25=1,ROUNDDOWN((入力_月次データ!F8*入力_月次データ!G8)/ルール表_会社別!$C$24,0)*ルール表_会社別!$C$24,IF(ルール表_会社別!$C$25=2,ROUND((入力_月次データ!F8*入力_月次データ!G8)/ルール表_会社別!$C$24,0)*ルール表_会社別!$C$24,ROUNDUP((入力_月次データ!F8*入力_月次データ!G8)/ルール表_会社別!$C$24,0)*ルール表_会社別!$C$24)))</f>
        <v/>
      </c>
      <c r="F8" s="54">
        <f>入力_月次データ!H8</f>
        <v/>
      </c>
      <c r="G8" s="54">
        <f>入力_月次データ!I8</f>
        <v/>
      </c>
      <c r="H8" s="54">
        <f>入力_月次データ!J8</f>
        <v/>
      </c>
      <c r="I8" s="54">
        <f>入力_月次データ!K8</f>
        <v/>
      </c>
      <c r="J8" s="54">
        <f>入力_月次データ!L8</f>
        <v/>
      </c>
      <c r="K8" s="54">
        <f>IF(ルール表_会社別!$C$26=0,入力_月次データ!M8*ルール表_会社別!$C$28,IF(ルール表_会社別!$C$27=1,ROUNDDOWN((入力_月次データ!M8*ルール表_会社別!$C$28)/ルール表_会社別!$C$26,0)*ルール表_会社別!$C$26,IF(ルール表_会社別!$C$27=2,ROUND((入力_月次データ!M8*ルール表_会社別!$C$28)/ルール表_会社別!$C$26,0)*ルール表_会社別!$C$26,ROUNDUP((入力_月次データ!M8*ルール表_会社別!$C$28)/ルール表_会社別!$C$26,0)*ルール表_会社別!$C$26)))</f>
        <v/>
      </c>
      <c r="L8" s="54">
        <f>IF(入力_月次データ!N8="",0,入力_月次データ!N8*ルール表_会社別!$C$29)</f>
        <v/>
      </c>
      <c r="M8" s="54">
        <f>入力_月次データ!O8</f>
        <v/>
      </c>
      <c r="N8" s="54">
        <f>入力_月次データ!P8</f>
        <v/>
      </c>
      <c r="O8" s="54">
        <f>入力_月次データ!Q8</f>
        <v/>
      </c>
      <c r="P8" s="54">
        <f>SUM(D8:O8)</f>
        <v/>
      </c>
      <c r="Q8" s="54">
        <f>入力_月次データ!R8</f>
        <v/>
      </c>
      <c r="R8" s="54">
        <f>入力_月次データ!S8</f>
        <v/>
      </c>
      <c r="S8" s="54">
        <f>入力_月次データ!T8</f>
        <v/>
      </c>
      <c r="T8" s="54">
        <f>入力_月次データ!U8</f>
        <v/>
      </c>
      <c r="U8" s="54">
        <f>入力_月次データ!V8</f>
        <v/>
      </c>
      <c r="V8" s="54">
        <f>SUM(Q8:U8)</f>
        <v/>
      </c>
      <c r="W8" s="54">
        <f>P8-V8</f>
        <v/>
      </c>
      <c r="X8" s="53">
        <f>入力_月次データ!Y8</f>
        <v/>
      </c>
      <c r="Y8" s="53">
        <f>入力_月次データ!Z8</f>
        <v/>
      </c>
    </row>
    <row r="9" ht="17.15" customHeight="1" s="17">
      <c r="A9" s="50">
        <f>入力_月次データ!A9</f>
        <v/>
      </c>
      <c r="B9" s="48">
        <f>入力_月次データ!B9</f>
        <v/>
      </c>
      <c r="C9" s="48">
        <f>入力_月次データ!C9</f>
        <v/>
      </c>
      <c r="D9" s="50">
        <f>IF(入力_月次データ!C9="時給",入力_月次データ!D9*入力_月次データ!E9,入力_月次データ!D9)</f>
        <v/>
      </c>
      <c r="E9" s="50">
        <f>IF(ルール表_会社別!$C$24=0,入力_月次データ!F9*入力_月次データ!G9,IF(ルール表_会社別!$C$25=1,ROUNDDOWN((入力_月次データ!F9*入力_月次データ!G9)/ルール表_会社別!$C$24,0)*ルール表_会社別!$C$24,IF(ルール表_会社別!$C$25=2,ROUND((入力_月次データ!F9*入力_月次データ!G9)/ルール表_会社別!$C$24,0)*ルール表_会社別!$C$24,ROUNDUP((入力_月次データ!F9*入力_月次データ!G9)/ルール表_会社別!$C$24,0)*ルール表_会社別!$C$24)))</f>
        <v/>
      </c>
      <c r="F9" s="50">
        <f>入力_月次データ!H9</f>
        <v/>
      </c>
      <c r="G9" s="50">
        <f>入力_月次データ!I9</f>
        <v/>
      </c>
      <c r="H9" s="50">
        <f>入力_月次データ!J9</f>
        <v/>
      </c>
      <c r="I9" s="50">
        <f>入力_月次データ!K9</f>
        <v/>
      </c>
      <c r="J9" s="50">
        <f>入力_月次データ!L9</f>
        <v/>
      </c>
      <c r="K9" s="50">
        <f>IF(ルール表_会社別!$C$26=0,入力_月次データ!M9*ルール表_会社別!$C$28,IF(ルール表_会社別!$C$27=1,ROUNDDOWN((入力_月次データ!M9*ルール表_会社別!$C$28)/ルール表_会社別!$C$26,0)*ルール表_会社別!$C$26,IF(ルール表_会社別!$C$27=2,ROUND((入力_月次データ!M9*ルール表_会社別!$C$28)/ルール表_会社別!$C$26,0)*ルール表_会社別!$C$26,ROUNDUP((入力_月次データ!M9*ルール表_会社別!$C$28)/ルール表_会社別!$C$26,0)*ルール表_会社別!$C$26)))</f>
        <v/>
      </c>
      <c r="L9" s="50">
        <f>IF(入力_月次データ!N9="",0,入力_月次データ!N9*ルール表_会社別!$C$29)</f>
        <v/>
      </c>
      <c r="M9" s="50">
        <f>入力_月次データ!O9</f>
        <v/>
      </c>
      <c r="N9" s="50">
        <f>入力_月次データ!P9</f>
        <v/>
      </c>
      <c r="O9" s="50">
        <f>入力_月次データ!Q9</f>
        <v/>
      </c>
      <c r="P9" s="50">
        <f>SUM(D9:O9)</f>
        <v/>
      </c>
      <c r="Q9" s="50">
        <f>入力_月次データ!R9</f>
        <v/>
      </c>
      <c r="R9" s="50">
        <f>入力_月次データ!S9</f>
        <v/>
      </c>
      <c r="S9" s="50">
        <f>入力_月次データ!T9</f>
        <v/>
      </c>
      <c r="T9" s="50">
        <f>入力_月次データ!U9</f>
        <v/>
      </c>
      <c r="U9" s="50">
        <f>入力_月次データ!V9</f>
        <v/>
      </c>
      <c r="V9" s="50">
        <f>SUM(Q9:U9)</f>
        <v/>
      </c>
      <c r="W9" s="50">
        <f>P9-V9</f>
        <v/>
      </c>
      <c r="X9" s="48">
        <f>入力_月次データ!Y9</f>
        <v/>
      </c>
      <c r="Y9" s="48">
        <f>入力_月次データ!Z9</f>
        <v/>
      </c>
    </row>
    <row r="10" ht="17.15" customHeight="1" s="17">
      <c r="A10" s="54">
        <f>入力_月次データ!A10</f>
        <v/>
      </c>
      <c r="B10" s="53">
        <f>入力_月次データ!B10</f>
        <v/>
      </c>
      <c r="C10" s="53">
        <f>入力_月次データ!C10</f>
        <v/>
      </c>
      <c r="D10" s="54">
        <f>IF(入力_月次データ!C10="時給",入力_月次データ!D10*入力_月次データ!E10,入力_月次データ!D10)</f>
        <v/>
      </c>
      <c r="E10" s="54">
        <f>IF(ルール表_会社別!$C$24=0,入力_月次データ!F10*入力_月次データ!G10,IF(ルール表_会社別!$C$25=1,ROUNDDOWN((入力_月次データ!F10*入力_月次データ!G10)/ルール表_会社別!$C$24,0)*ルール表_会社別!$C$24,IF(ルール表_会社別!$C$25=2,ROUND((入力_月次データ!F10*入力_月次データ!G10)/ルール表_会社別!$C$24,0)*ルール表_会社別!$C$24,ROUNDUP((入力_月次データ!F10*入力_月次データ!G10)/ルール表_会社別!$C$24,0)*ルール表_会社別!$C$24)))</f>
        <v/>
      </c>
      <c r="F10" s="54">
        <f>入力_月次データ!H10</f>
        <v/>
      </c>
      <c r="G10" s="54">
        <f>入力_月次データ!I10</f>
        <v/>
      </c>
      <c r="H10" s="54">
        <f>入力_月次データ!J10</f>
        <v/>
      </c>
      <c r="I10" s="54">
        <f>入力_月次データ!K10</f>
        <v/>
      </c>
      <c r="J10" s="54">
        <f>入力_月次データ!L10</f>
        <v/>
      </c>
      <c r="K10" s="54">
        <f>IF(ルール表_会社別!$C$26=0,入力_月次データ!M10*ルール表_会社別!$C$28,IF(ルール表_会社別!$C$27=1,ROUNDDOWN((入力_月次データ!M10*ルール表_会社別!$C$28)/ルール表_会社別!$C$26,0)*ルール表_会社別!$C$26,IF(ルール表_会社別!$C$27=2,ROUND((入力_月次データ!M10*ルール表_会社別!$C$28)/ルール表_会社別!$C$26,0)*ルール表_会社別!$C$26,ROUNDUP((入力_月次データ!M10*ルール表_会社別!$C$28)/ルール表_会社別!$C$26,0)*ルール表_会社別!$C$26)))</f>
        <v/>
      </c>
      <c r="L10" s="54">
        <f>IF(入力_月次データ!N10="",0,入力_月次データ!N10*ルール表_会社別!$C$29)</f>
        <v/>
      </c>
      <c r="M10" s="54">
        <f>入力_月次データ!O10</f>
        <v/>
      </c>
      <c r="N10" s="54">
        <f>入力_月次データ!P10</f>
        <v/>
      </c>
      <c r="O10" s="54">
        <f>入力_月次データ!Q10</f>
        <v/>
      </c>
      <c r="P10" s="54">
        <f>SUM(D10:O10)</f>
        <v/>
      </c>
      <c r="Q10" s="54">
        <f>入力_月次データ!R10</f>
        <v/>
      </c>
      <c r="R10" s="54">
        <f>入力_月次データ!S10</f>
        <v/>
      </c>
      <c r="S10" s="54">
        <f>入力_月次データ!T10</f>
        <v/>
      </c>
      <c r="T10" s="54">
        <f>入力_月次データ!U10</f>
        <v/>
      </c>
      <c r="U10" s="54">
        <f>入力_月次データ!V10</f>
        <v/>
      </c>
      <c r="V10" s="54">
        <f>SUM(Q10:U10)</f>
        <v/>
      </c>
      <c r="W10" s="54">
        <f>P10-V10</f>
        <v/>
      </c>
      <c r="X10" s="53">
        <f>入力_月次データ!Y10</f>
        <v/>
      </c>
      <c r="Y10" s="53">
        <f>入力_月次データ!Z10</f>
        <v/>
      </c>
    </row>
    <row r="11" ht="17.15" customHeight="1" s="17">
      <c r="A11" s="50">
        <f>入力_月次データ!A11</f>
        <v/>
      </c>
      <c r="B11" s="48">
        <f>入力_月次データ!B11</f>
        <v/>
      </c>
      <c r="C11" s="48">
        <f>入力_月次データ!C11</f>
        <v/>
      </c>
      <c r="D11" s="50">
        <f>IF(入力_月次データ!C11="時給",入力_月次データ!D11*入力_月次データ!E11,入力_月次データ!D11)</f>
        <v/>
      </c>
      <c r="E11" s="50">
        <f>IF(ルール表_会社別!$C$24=0,入力_月次データ!F11*入力_月次データ!G11,IF(ルール表_会社別!$C$25=1,ROUNDDOWN((入力_月次データ!F11*入力_月次データ!G11)/ルール表_会社別!$C$24,0)*ルール表_会社別!$C$24,IF(ルール表_会社別!$C$25=2,ROUND((入力_月次データ!F11*入力_月次データ!G11)/ルール表_会社別!$C$24,0)*ルール表_会社別!$C$24,ROUNDUP((入力_月次データ!F11*入力_月次データ!G11)/ルール表_会社別!$C$24,0)*ルール表_会社別!$C$24)))</f>
        <v/>
      </c>
      <c r="F11" s="50">
        <f>入力_月次データ!H11</f>
        <v/>
      </c>
      <c r="G11" s="50">
        <f>入力_月次データ!I11</f>
        <v/>
      </c>
      <c r="H11" s="50">
        <f>入力_月次データ!J11</f>
        <v/>
      </c>
      <c r="I11" s="50">
        <f>入力_月次データ!K11</f>
        <v/>
      </c>
      <c r="J11" s="50">
        <f>入力_月次データ!L11</f>
        <v/>
      </c>
      <c r="K11" s="50">
        <f>IF(ルール表_会社別!$C$26=0,入力_月次データ!M11*ルール表_会社別!$C$28,IF(ルール表_会社別!$C$27=1,ROUNDDOWN((入力_月次データ!M11*ルール表_会社別!$C$28)/ルール表_会社別!$C$26,0)*ルール表_会社別!$C$26,IF(ルール表_会社別!$C$27=2,ROUND((入力_月次データ!M11*ルール表_会社別!$C$28)/ルール表_会社別!$C$26,0)*ルール表_会社別!$C$26,ROUNDUP((入力_月次データ!M11*ルール表_会社別!$C$28)/ルール表_会社別!$C$26,0)*ルール表_会社別!$C$26)))</f>
        <v/>
      </c>
      <c r="L11" s="50">
        <f>IF(入力_月次データ!N11="",0,入力_月次データ!N11*ルール表_会社別!$C$29)</f>
        <v/>
      </c>
      <c r="M11" s="50">
        <f>入力_月次データ!O11</f>
        <v/>
      </c>
      <c r="N11" s="50">
        <f>入力_月次データ!P11</f>
        <v/>
      </c>
      <c r="O11" s="50">
        <f>入力_月次データ!Q11</f>
        <v/>
      </c>
      <c r="P11" s="50">
        <f>SUM(D11:O11)</f>
        <v/>
      </c>
      <c r="Q11" s="50">
        <f>入力_月次データ!R11</f>
        <v/>
      </c>
      <c r="R11" s="50">
        <f>入力_月次データ!S11</f>
        <v/>
      </c>
      <c r="S11" s="50">
        <f>入力_月次データ!T11</f>
        <v/>
      </c>
      <c r="T11" s="50">
        <f>入力_月次データ!U11</f>
        <v/>
      </c>
      <c r="U11" s="50">
        <f>入力_月次データ!V11</f>
        <v/>
      </c>
      <c r="V11" s="50">
        <f>SUM(Q11:U11)</f>
        <v/>
      </c>
      <c r="W11" s="50">
        <f>P11-V11</f>
        <v/>
      </c>
      <c r="X11" s="48">
        <f>入力_月次データ!Y11</f>
        <v/>
      </c>
      <c r="Y11" s="48">
        <f>入力_月次データ!Z11</f>
        <v/>
      </c>
    </row>
    <row r="12" ht="17.15" customHeight="1" s="17">
      <c r="A12" s="54">
        <f>入力_月次データ!A12</f>
        <v/>
      </c>
      <c r="B12" s="53">
        <f>入力_月次データ!B12</f>
        <v/>
      </c>
      <c r="C12" s="53">
        <f>入力_月次データ!C12</f>
        <v/>
      </c>
      <c r="D12" s="54">
        <f>IF(入力_月次データ!C12="時給",入力_月次データ!D12*入力_月次データ!E12,入力_月次データ!D12)</f>
        <v/>
      </c>
      <c r="E12" s="54">
        <f>IF(ルール表_会社別!$C$24=0,入力_月次データ!F12*入力_月次データ!G12,IF(ルール表_会社別!$C$25=1,ROUNDDOWN((入力_月次データ!F12*入力_月次データ!G12)/ルール表_会社別!$C$24,0)*ルール表_会社別!$C$24,IF(ルール表_会社別!$C$25=2,ROUND((入力_月次データ!F12*入力_月次データ!G12)/ルール表_会社別!$C$24,0)*ルール表_会社別!$C$24,ROUNDUP((入力_月次データ!F12*入力_月次データ!G12)/ルール表_会社別!$C$24,0)*ルール表_会社別!$C$24)))</f>
        <v/>
      </c>
      <c r="F12" s="54">
        <f>入力_月次データ!H12</f>
        <v/>
      </c>
      <c r="G12" s="54">
        <f>入力_月次データ!I12</f>
        <v/>
      </c>
      <c r="H12" s="54">
        <f>入力_月次データ!J12</f>
        <v/>
      </c>
      <c r="I12" s="54">
        <f>入力_月次データ!K12</f>
        <v/>
      </c>
      <c r="J12" s="54">
        <f>入力_月次データ!L12</f>
        <v/>
      </c>
      <c r="K12" s="54">
        <f>IF(ルール表_会社別!$C$26=0,入力_月次データ!M12*ルール表_会社別!$C$28,IF(ルール表_会社別!$C$27=1,ROUNDDOWN((入力_月次データ!M12*ルール表_会社別!$C$28)/ルール表_会社別!$C$26,0)*ルール表_会社別!$C$26,IF(ルール表_会社別!$C$27=2,ROUND((入力_月次データ!M12*ルール表_会社別!$C$28)/ルール表_会社別!$C$26,0)*ルール表_会社別!$C$26,ROUNDUP((入力_月次データ!M12*ルール表_会社別!$C$28)/ルール表_会社別!$C$26,0)*ルール表_会社別!$C$26)))</f>
        <v/>
      </c>
      <c r="L12" s="54">
        <f>IF(入力_月次データ!N12="",0,入力_月次データ!N12*ルール表_会社別!$C$29)</f>
        <v/>
      </c>
      <c r="M12" s="54">
        <f>入力_月次データ!O12</f>
        <v/>
      </c>
      <c r="N12" s="54">
        <f>入力_月次データ!P12</f>
        <v/>
      </c>
      <c r="O12" s="54">
        <f>入力_月次データ!Q12</f>
        <v/>
      </c>
      <c r="P12" s="54">
        <f>SUM(D12:O12)</f>
        <v/>
      </c>
      <c r="Q12" s="54">
        <f>入力_月次データ!R12</f>
        <v/>
      </c>
      <c r="R12" s="54">
        <f>入力_月次データ!S12</f>
        <v/>
      </c>
      <c r="S12" s="54">
        <f>入力_月次データ!T12</f>
        <v/>
      </c>
      <c r="T12" s="54">
        <f>入力_月次データ!U12</f>
        <v/>
      </c>
      <c r="U12" s="54">
        <f>入力_月次データ!V12</f>
        <v/>
      </c>
      <c r="V12" s="54">
        <f>SUM(Q12:U12)</f>
        <v/>
      </c>
      <c r="W12" s="54">
        <f>P12-V12</f>
        <v/>
      </c>
      <c r="X12" s="53">
        <f>入力_月次データ!Y12</f>
        <v/>
      </c>
      <c r="Y12" s="53">
        <f>入力_月次データ!Z12</f>
        <v/>
      </c>
    </row>
    <row r="13" ht="15" customHeight="1" s="17">
      <c r="A13" s="50">
        <f>入力_月次データ!A13</f>
        <v/>
      </c>
      <c r="B13" s="48">
        <f>入力_月次データ!B13</f>
        <v/>
      </c>
      <c r="C13" s="48">
        <f>入力_月次データ!C13</f>
        <v/>
      </c>
      <c r="D13" s="50">
        <f>IF(入力_月次データ!C13="時給",入力_月次データ!D13*入力_月次データ!E13,入力_月次データ!D13)</f>
        <v/>
      </c>
      <c r="E13" s="50">
        <f>IF(ルール表_会社別!$C$24=0,入力_月次データ!F13*入力_月次データ!G13,IF(ルール表_会社別!$C$25=1,ROUNDDOWN((入力_月次データ!F13*入力_月次データ!G13)/ルール表_会社別!$C$24,0)*ルール表_会社別!$C$24,IF(ルール表_会社別!$C$25=2,ROUND((入力_月次データ!F13*入力_月次データ!G13)/ルール表_会社別!$C$24,0)*ルール表_会社別!$C$24,ROUNDUP((入力_月次データ!F13*入力_月次データ!G13)/ルール表_会社別!$C$24,0)*ルール表_会社別!$C$24)))</f>
        <v/>
      </c>
      <c r="F13" s="50">
        <f>入力_月次データ!H13</f>
        <v/>
      </c>
      <c r="G13" s="50">
        <f>入力_月次データ!I13</f>
        <v/>
      </c>
      <c r="H13" s="50">
        <f>入力_月次データ!J13</f>
        <v/>
      </c>
      <c r="I13" s="50">
        <f>入力_月次データ!K13</f>
        <v/>
      </c>
      <c r="J13" s="50">
        <f>入力_月次データ!L13</f>
        <v/>
      </c>
      <c r="K13" s="50">
        <f>IF(ルール表_会社別!$C$26=0,入力_月次データ!M13*ルール表_会社別!$C$28,IF(ルール表_会社別!$C$27=1,ROUNDDOWN((入力_月次データ!M13*ルール表_会社別!$C$28)/ルール表_会社別!$C$26,0)*ルール表_会社別!$C$26,IF(ルール表_会社別!$C$27=2,ROUND((入力_月次データ!M13*ルール表_会社別!$C$28)/ルール表_会社別!$C$26,0)*ルール表_会社別!$C$26,ROUNDUP((入力_月次データ!M13*ルール表_会社別!$C$28)/ルール表_会社別!$C$26,0)*ルール表_会社別!$C$26)))</f>
        <v/>
      </c>
      <c r="L13" s="50">
        <f>IF(入力_月次データ!N13="",0,入力_月次データ!N13*ルール表_会社別!$C$29)</f>
        <v/>
      </c>
      <c r="M13" s="50">
        <f>入力_月次データ!O13</f>
        <v/>
      </c>
      <c r="N13" s="50">
        <f>入力_月次データ!P13</f>
        <v/>
      </c>
      <c r="O13" s="50">
        <f>入力_月次データ!Q13</f>
        <v/>
      </c>
      <c r="P13" s="50">
        <f>SUM(D13:O13)</f>
        <v/>
      </c>
      <c r="Q13" s="50">
        <f>入力_月次データ!R13</f>
        <v/>
      </c>
      <c r="R13" s="50">
        <f>入力_月次データ!S13</f>
        <v/>
      </c>
      <c r="S13" s="50">
        <f>入力_月次データ!T13</f>
        <v/>
      </c>
      <c r="T13" s="50">
        <f>入力_月次データ!U13</f>
        <v/>
      </c>
      <c r="U13" s="50">
        <f>入力_月次データ!V13</f>
        <v/>
      </c>
      <c r="V13" s="50">
        <f>SUM(Q13:U13)</f>
        <v/>
      </c>
      <c r="W13" s="50">
        <f>P13-V13</f>
        <v/>
      </c>
      <c r="X13" s="48">
        <f>入力_月次データ!Y13</f>
        <v/>
      </c>
      <c r="Y13" s="48">
        <f>入力_月次データ!Z13</f>
        <v/>
      </c>
    </row>
    <row r="14" ht="15" customHeight="1" s="17">
      <c r="A14" s="54">
        <f>入力_月次データ!A14</f>
        <v/>
      </c>
      <c r="B14" s="53">
        <f>入力_月次データ!B14</f>
        <v/>
      </c>
      <c r="C14" s="53">
        <f>入力_月次データ!C14</f>
        <v/>
      </c>
      <c r="D14" s="54">
        <f>IF(入力_月次データ!C14="時給",入力_月次データ!D14*入力_月次データ!E14,入力_月次データ!D14)</f>
        <v/>
      </c>
      <c r="E14" s="54">
        <f>IF(ルール表_会社別!$C$24=0,入力_月次データ!F14*入力_月次データ!G14,IF(ルール表_会社別!$C$25=1,ROUNDDOWN((入力_月次データ!F14*入力_月次データ!G14)/ルール表_会社別!$C$24,0)*ルール表_会社別!$C$24,IF(ルール表_会社別!$C$25=2,ROUND((入力_月次データ!F14*入力_月次データ!G14)/ルール表_会社別!$C$24,0)*ルール表_会社別!$C$24,ROUNDUP((入力_月次データ!F14*入力_月次データ!G14)/ルール表_会社別!$C$24,0)*ルール表_会社別!$C$24)))</f>
        <v/>
      </c>
      <c r="F14" s="54">
        <f>入力_月次データ!H14</f>
        <v/>
      </c>
      <c r="G14" s="54">
        <f>入力_月次データ!I14</f>
        <v/>
      </c>
      <c r="H14" s="54">
        <f>入力_月次データ!J14</f>
        <v/>
      </c>
      <c r="I14" s="54">
        <f>入力_月次データ!K14</f>
        <v/>
      </c>
      <c r="J14" s="54">
        <f>入力_月次データ!L14</f>
        <v/>
      </c>
      <c r="K14" s="54">
        <f>IF(ルール表_会社別!$C$26=0,入力_月次データ!M14*ルール表_会社別!$C$28,IF(ルール表_会社別!$C$27=1,ROUNDDOWN((入力_月次データ!M14*ルール表_会社別!$C$28)/ルール表_会社別!$C$26,0)*ルール表_会社別!$C$26,IF(ルール表_会社別!$C$27=2,ROUND((入力_月次データ!M14*ルール表_会社別!$C$28)/ルール表_会社別!$C$26,0)*ルール表_会社別!$C$26,ROUNDUP((入力_月次データ!M14*ルール表_会社別!$C$28)/ルール表_会社別!$C$26,0)*ルール表_会社別!$C$26)))</f>
        <v/>
      </c>
      <c r="L14" s="54">
        <f>IF(入力_月次データ!N14="",0,入力_月次データ!N14*ルール表_会社別!$C$29)</f>
        <v/>
      </c>
      <c r="M14" s="54">
        <f>入力_月次データ!O14</f>
        <v/>
      </c>
      <c r="N14" s="54">
        <f>入力_月次データ!P14</f>
        <v/>
      </c>
      <c r="O14" s="54">
        <f>入力_月次データ!Q14</f>
        <v/>
      </c>
      <c r="P14" s="54">
        <f>SUM(D14:O14)</f>
        <v/>
      </c>
      <c r="Q14" s="54">
        <f>入力_月次データ!R14</f>
        <v/>
      </c>
      <c r="R14" s="54">
        <f>入力_月次データ!S14</f>
        <v/>
      </c>
      <c r="S14" s="54">
        <f>入力_月次データ!T14</f>
        <v/>
      </c>
      <c r="T14" s="54">
        <f>入力_月次データ!U14</f>
        <v/>
      </c>
      <c r="U14" s="54">
        <f>入力_月次データ!V14</f>
        <v/>
      </c>
      <c r="V14" s="54">
        <f>SUM(Q14:U14)</f>
        <v/>
      </c>
      <c r="W14" s="54">
        <f>P14-V14</f>
        <v/>
      </c>
      <c r="X14" s="53">
        <f>入力_月次データ!Y14</f>
        <v/>
      </c>
      <c r="Y14" s="53">
        <f>入力_月次データ!Z14</f>
        <v/>
      </c>
    </row>
    <row r="15" ht="15" customHeight="1" s="17">
      <c r="A15" s="50">
        <f>入力_月次データ!A15</f>
        <v/>
      </c>
      <c r="B15" s="48">
        <f>入力_月次データ!B15</f>
        <v/>
      </c>
      <c r="C15" s="48">
        <f>入力_月次データ!C15</f>
        <v/>
      </c>
      <c r="D15" s="50">
        <f>IF(入力_月次データ!C15="時給",入力_月次データ!D15*入力_月次データ!E15,入力_月次データ!D15)</f>
        <v/>
      </c>
      <c r="E15" s="50">
        <f>IF(ルール表_会社別!$C$24=0,入力_月次データ!F15*入力_月次データ!G15,IF(ルール表_会社別!$C$25=1,ROUNDDOWN((入力_月次データ!F15*入力_月次データ!G15)/ルール表_会社別!$C$24,0)*ルール表_会社別!$C$24,IF(ルール表_会社別!$C$25=2,ROUND((入力_月次データ!F15*入力_月次データ!G15)/ルール表_会社別!$C$24,0)*ルール表_会社別!$C$24,ROUNDUP((入力_月次データ!F15*入力_月次データ!G15)/ルール表_会社別!$C$24,0)*ルール表_会社別!$C$24)))</f>
        <v/>
      </c>
      <c r="F15" s="50">
        <f>入力_月次データ!H15</f>
        <v/>
      </c>
      <c r="G15" s="50">
        <f>入力_月次データ!I15</f>
        <v/>
      </c>
      <c r="H15" s="50">
        <f>入力_月次データ!J15</f>
        <v/>
      </c>
      <c r="I15" s="50">
        <f>入力_月次データ!K15</f>
        <v/>
      </c>
      <c r="J15" s="50">
        <f>入力_月次データ!L15</f>
        <v/>
      </c>
      <c r="K15" s="50">
        <f>IF(ルール表_会社別!$C$26=0,入力_月次データ!M15*ルール表_会社別!$C$28,IF(ルール表_会社別!$C$27=1,ROUNDDOWN((入力_月次データ!M15*ルール表_会社別!$C$28)/ルール表_会社別!$C$26,0)*ルール表_会社別!$C$26,IF(ルール表_会社別!$C$27=2,ROUND((入力_月次データ!M15*ルール表_会社別!$C$28)/ルール表_会社別!$C$26,0)*ルール表_会社別!$C$26,ROUNDUP((入力_月次データ!M15*ルール表_会社別!$C$28)/ルール表_会社別!$C$26,0)*ルール表_会社別!$C$26)))</f>
        <v/>
      </c>
      <c r="L15" s="50">
        <f>IF(入力_月次データ!N15="",0,入力_月次データ!N15*ルール表_会社別!$C$29)</f>
        <v/>
      </c>
      <c r="M15" s="50">
        <f>入力_月次データ!O15</f>
        <v/>
      </c>
      <c r="N15" s="50">
        <f>入力_月次データ!P15</f>
        <v/>
      </c>
      <c r="O15" s="50">
        <f>入力_月次データ!Q15</f>
        <v/>
      </c>
      <c r="P15" s="50">
        <f>SUM(D15:O15)</f>
        <v/>
      </c>
      <c r="Q15" s="50">
        <f>入力_月次データ!R15</f>
        <v/>
      </c>
      <c r="R15" s="50">
        <f>入力_月次データ!S15</f>
        <v/>
      </c>
      <c r="S15" s="50">
        <f>入力_月次データ!T15</f>
        <v/>
      </c>
      <c r="T15" s="50">
        <f>入力_月次データ!U15</f>
        <v/>
      </c>
      <c r="U15" s="50">
        <f>入力_月次データ!V15</f>
        <v/>
      </c>
      <c r="V15" s="50">
        <f>SUM(Q15:U15)</f>
        <v/>
      </c>
      <c r="W15" s="50">
        <f>P15-V15</f>
        <v/>
      </c>
      <c r="X15" s="48">
        <f>入力_月次データ!Y15</f>
        <v/>
      </c>
      <c r="Y15" s="48">
        <f>入力_月次データ!Z15</f>
        <v/>
      </c>
    </row>
    <row r="16" ht="15" customHeight="1" s="17">
      <c r="A16" s="54">
        <f>入力_月次データ!A16</f>
        <v/>
      </c>
      <c r="B16" s="53">
        <f>入力_月次データ!B16</f>
        <v/>
      </c>
      <c r="C16" s="53">
        <f>入力_月次データ!C16</f>
        <v/>
      </c>
      <c r="D16" s="54">
        <f>IF(入力_月次データ!C16="時給",入力_月次データ!D16*入力_月次データ!E16,入力_月次データ!D16)</f>
        <v/>
      </c>
      <c r="E16" s="54">
        <f>IF(ルール表_会社別!$C$24=0,入力_月次データ!F16*入力_月次データ!G16,IF(ルール表_会社別!$C$25=1,ROUNDDOWN((入力_月次データ!F16*入力_月次データ!G16)/ルール表_会社別!$C$24,0)*ルール表_会社別!$C$24,IF(ルール表_会社別!$C$25=2,ROUND((入力_月次データ!F16*入力_月次データ!G16)/ルール表_会社別!$C$24,0)*ルール表_会社別!$C$24,ROUNDUP((入力_月次データ!F16*入力_月次データ!G16)/ルール表_会社別!$C$24,0)*ルール表_会社別!$C$24)))</f>
        <v/>
      </c>
      <c r="F16" s="54">
        <f>入力_月次データ!H16</f>
        <v/>
      </c>
      <c r="G16" s="54">
        <f>入力_月次データ!I16</f>
        <v/>
      </c>
      <c r="H16" s="54">
        <f>入力_月次データ!J16</f>
        <v/>
      </c>
      <c r="I16" s="54">
        <f>入力_月次データ!K16</f>
        <v/>
      </c>
      <c r="J16" s="54">
        <f>入力_月次データ!L16</f>
        <v/>
      </c>
      <c r="K16" s="54">
        <f>IF(ルール表_会社別!$C$26=0,入力_月次データ!M16*ルール表_会社別!$C$28,IF(ルール表_会社別!$C$27=1,ROUNDDOWN((入力_月次データ!M16*ルール表_会社別!$C$28)/ルール表_会社別!$C$26,0)*ルール表_会社別!$C$26,IF(ルール表_会社別!$C$27=2,ROUND((入力_月次データ!M16*ルール表_会社別!$C$28)/ルール表_会社別!$C$26,0)*ルール表_会社別!$C$26,ROUNDUP((入力_月次データ!M16*ルール表_会社別!$C$28)/ルール表_会社別!$C$26,0)*ルール表_会社別!$C$26)))</f>
        <v/>
      </c>
      <c r="L16" s="54">
        <f>IF(入力_月次データ!N16="",0,入力_月次データ!N16*ルール表_会社別!$C$29)</f>
        <v/>
      </c>
      <c r="M16" s="54">
        <f>入力_月次データ!O16</f>
        <v/>
      </c>
      <c r="N16" s="54">
        <f>入力_月次データ!P16</f>
        <v/>
      </c>
      <c r="O16" s="54">
        <f>入力_月次データ!Q16</f>
        <v/>
      </c>
      <c r="P16" s="54">
        <f>SUM(D16:O16)</f>
        <v/>
      </c>
      <c r="Q16" s="54">
        <f>入力_月次データ!R16</f>
        <v/>
      </c>
      <c r="R16" s="54">
        <f>入力_月次データ!S16</f>
        <v/>
      </c>
      <c r="S16" s="54">
        <f>入力_月次データ!T16</f>
        <v/>
      </c>
      <c r="T16" s="54">
        <f>入力_月次データ!U16</f>
        <v/>
      </c>
      <c r="U16" s="54">
        <f>入力_月次データ!V16</f>
        <v/>
      </c>
      <c r="V16" s="54">
        <f>SUM(Q16:U16)</f>
        <v/>
      </c>
      <c r="W16" s="54">
        <f>P16-V16</f>
        <v/>
      </c>
      <c r="X16" s="53">
        <f>入力_月次データ!Y16</f>
        <v/>
      </c>
      <c r="Y16" s="53">
        <f>入力_月次データ!Z16</f>
        <v/>
      </c>
    </row>
    <row r="17" ht="15" customHeight="1" s="17">
      <c r="A17" s="50">
        <f>入力_月次データ!A17</f>
        <v/>
      </c>
      <c r="B17" s="48">
        <f>入力_月次データ!B17</f>
        <v/>
      </c>
      <c r="C17" s="48">
        <f>入力_月次データ!C17</f>
        <v/>
      </c>
      <c r="D17" s="50">
        <f>IF(入力_月次データ!C17="時給",入力_月次データ!D17*入力_月次データ!E17,入力_月次データ!D17)</f>
        <v/>
      </c>
      <c r="E17" s="50">
        <f>IF(ルール表_会社別!$C$24=0,入力_月次データ!F17*入力_月次データ!G17,IF(ルール表_会社別!$C$25=1,ROUNDDOWN((入力_月次データ!F17*入力_月次データ!G17)/ルール表_会社別!$C$24,0)*ルール表_会社別!$C$24,IF(ルール表_会社別!$C$25=2,ROUND((入力_月次データ!F17*入力_月次データ!G17)/ルール表_会社別!$C$24,0)*ルール表_会社別!$C$24,ROUNDUP((入力_月次データ!F17*入力_月次データ!G17)/ルール表_会社別!$C$24,0)*ルール表_会社別!$C$24)))</f>
        <v/>
      </c>
      <c r="F17" s="50">
        <f>入力_月次データ!H17</f>
        <v/>
      </c>
      <c r="G17" s="50">
        <f>入力_月次データ!I17</f>
        <v/>
      </c>
      <c r="H17" s="50">
        <f>入力_月次データ!J17</f>
        <v/>
      </c>
      <c r="I17" s="50">
        <f>入力_月次データ!K17</f>
        <v/>
      </c>
      <c r="J17" s="50">
        <f>入力_月次データ!L17</f>
        <v/>
      </c>
      <c r="K17" s="50">
        <f>IF(ルール表_会社別!$C$26=0,入力_月次データ!M17*ルール表_会社別!$C$28,IF(ルール表_会社別!$C$27=1,ROUNDDOWN((入力_月次データ!M17*ルール表_会社別!$C$28)/ルール表_会社別!$C$26,0)*ルール表_会社別!$C$26,IF(ルール表_会社別!$C$27=2,ROUND((入力_月次データ!M17*ルール表_会社別!$C$28)/ルール表_会社別!$C$26,0)*ルール表_会社別!$C$26,ROUNDUP((入力_月次データ!M17*ルール表_会社別!$C$28)/ルール表_会社別!$C$26,0)*ルール表_会社別!$C$26)))</f>
        <v/>
      </c>
      <c r="L17" s="50">
        <f>IF(入力_月次データ!N17="",0,入力_月次データ!N17*ルール表_会社別!$C$29)</f>
        <v/>
      </c>
      <c r="M17" s="50">
        <f>入力_月次データ!O17</f>
        <v/>
      </c>
      <c r="N17" s="50">
        <f>入力_月次データ!P17</f>
        <v/>
      </c>
      <c r="O17" s="50">
        <f>入力_月次データ!Q17</f>
        <v/>
      </c>
      <c r="P17" s="50">
        <f>SUM(D17:O17)</f>
        <v/>
      </c>
      <c r="Q17" s="50">
        <f>入力_月次データ!R17</f>
        <v/>
      </c>
      <c r="R17" s="50">
        <f>入力_月次データ!S17</f>
        <v/>
      </c>
      <c r="S17" s="50">
        <f>入力_月次データ!T17</f>
        <v/>
      </c>
      <c r="T17" s="50">
        <f>入力_月次データ!U17</f>
        <v/>
      </c>
      <c r="U17" s="50">
        <f>入力_月次データ!V17</f>
        <v/>
      </c>
      <c r="V17" s="50">
        <f>SUM(Q17:U17)</f>
        <v/>
      </c>
      <c r="W17" s="50">
        <f>P17-V17</f>
        <v/>
      </c>
      <c r="X17" s="48">
        <f>入力_月次データ!Y17</f>
        <v/>
      </c>
      <c r="Y17" s="48">
        <f>入力_月次データ!Z17</f>
        <v/>
      </c>
    </row>
    <row r="18" ht="15" customHeight="1" s="17">
      <c r="A18" s="54">
        <f>入力_月次データ!A18</f>
        <v/>
      </c>
      <c r="B18" s="53">
        <f>入力_月次データ!B18</f>
        <v/>
      </c>
      <c r="C18" s="53">
        <f>入力_月次データ!C18</f>
        <v/>
      </c>
      <c r="D18" s="54">
        <f>IF(入力_月次データ!C18="時給",入力_月次データ!D18*入力_月次データ!E18,入力_月次データ!D18)</f>
        <v/>
      </c>
      <c r="E18" s="54">
        <f>IF(ルール表_会社別!$C$24=0,入力_月次データ!F18*入力_月次データ!G18,IF(ルール表_会社別!$C$25=1,ROUNDDOWN((入力_月次データ!F18*入力_月次データ!G18)/ルール表_会社別!$C$24,0)*ルール表_会社別!$C$24,IF(ルール表_会社別!$C$25=2,ROUND((入力_月次データ!F18*入力_月次データ!G18)/ルール表_会社別!$C$24,0)*ルール表_会社別!$C$24,ROUNDUP((入力_月次データ!F18*入力_月次データ!G18)/ルール表_会社別!$C$24,0)*ルール表_会社別!$C$24)))</f>
        <v/>
      </c>
      <c r="F18" s="54">
        <f>入力_月次データ!H18</f>
        <v/>
      </c>
      <c r="G18" s="54">
        <f>入力_月次データ!I18</f>
        <v/>
      </c>
      <c r="H18" s="54">
        <f>入力_月次データ!J18</f>
        <v/>
      </c>
      <c r="I18" s="54">
        <f>入力_月次データ!K18</f>
        <v/>
      </c>
      <c r="J18" s="54">
        <f>入力_月次データ!L18</f>
        <v/>
      </c>
      <c r="K18" s="54">
        <f>IF(ルール表_会社別!$C$26=0,入力_月次データ!M18*ルール表_会社別!$C$28,IF(ルール表_会社別!$C$27=1,ROUNDDOWN((入力_月次データ!M18*ルール表_会社別!$C$28)/ルール表_会社別!$C$26,0)*ルール表_会社別!$C$26,IF(ルール表_会社別!$C$27=2,ROUND((入力_月次データ!M18*ルール表_会社別!$C$28)/ルール表_会社別!$C$26,0)*ルール表_会社別!$C$26,ROUNDUP((入力_月次データ!M18*ルール表_会社別!$C$28)/ルール表_会社別!$C$26,0)*ルール表_会社別!$C$26)))</f>
        <v/>
      </c>
      <c r="L18" s="54">
        <f>IF(入力_月次データ!N18="",0,入力_月次データ!N18*ルール表_会社別!$C$29)</f>
        <v/>
      </c>
      <c r="M18" s="54">
        <f>入力_月次データ!O18</f>
        <v/>
      </c>
      <c r="N18" s="54">
        <f>入力_月次データ!P18</f>
        <v/>
      </c>
      <c r="O18" s="54">
        <f>入力_月次データ!Q18</f>
        <v/>
      </c>
      <c r="P18" s="54">
        <f>SUM(D18:O18)</f>
        <v/>
      </c>
      <c r="Q18" s="54">
        <f>入力_月次データ!R18</f>
        <v/>
      </c>
      <c r="R18" s="54">
        <f>入力_月次データ!S18</f>
        <v/>
      </c>
      <c r="S18" s="54">
        <f>入力_月次データ!T18</f>
        <v/>
      </c>
      <c r="T18" s="54">
        <f>入力_月次データ!U18</f>
        <v/>
      </c>
      <c r="U18" s="54">
        <f>入力_月次データ!V18</f>
        <v/>
      </c>
      <c r="V18" s="54">
        <f>SUM(Q18:U18)</f>
        <v/>
      </c>
      <c r="W18" s="54">
        <f>P18-V18</f>
        <v/>
      </c>
      <c r="X18" s="53">
        <f>入力_月次データ!Y18</f>
        <v/>
      </c>
      <c r="Y18" s="53">
        <f>入力_月次データ!Z18</f>
        <v/>
      </c>
    </row>
    <row r="19" ht="15" customHeight="1" s="17">
      <c r="A19" s="50">
        <f>入力_月次データ!A19</f>
        <v/>
      </c>
      <c r="B19" s="48">
        <f>入力_月次データ!B19</f>
        <v/>
      </c>
      <c r="C19" s="48">
        <f>入力_月次データ!C19</f>
        <v/>
      </c>
      <c r="D19" s="50">
        <f>IF(入力_月次データ!C19="時給",入力_月次データ!D19*入力_月次データ!E19,入力_月次データ!D19)</f>
        <v/>
      </c>
      <c r="E19" s="50">
        <f>IF(ルール表_会社別!$C$24=0,入力_月次データ!F19*入力_月次データ!G19,IF(ルール表_会社別!$C$25=1,ROUNDDOWN((入力_月次データ!F19*入力_月次データ!G19)/ルール表_会社別!$C$24,0)*ルール表_会社別!$C$24,IF(ルール表_会社別!$C$25=2,ROUND((入力_月次データ!F19*入力_月次データ!G19)/ルール表_会社別!$C$24,0)*ルール表_会社別!$C$24,ROUNDUP((入力_月次データ!F19*入力_月次データ!G19)/ルール表_会社別!$C$24,0)*ルール表_会社別!$C$24)))</f>
        <v/>
      </c>
      <c r="F19" s="50">
        <f>入力_月次データ!H19</f>
        <v/>
      </c>
      <c r="G19" s="50">
        <f>入力_月次データ!I19</f>
        <v/>
      </c>
      <c r="H19" s="50">
        <f>入力_月次データ!J19</f>
        <v/>
      </c>
      <c r="I19" s="50">
        <f>入力_月次データ!K19</f>
        <v/>
      </c>
      <c r="J19" s="50">
        <f>入力_月次データ!L19</f>
        <v/>
      </c>
      <c r="K19" s="50">
        <f>IF(ルール表_会社別!$C$26=0,入力_月次データ!M19*ルール表_会社別!$C$28,IF(ルール表_会社別!$C$27=1,ROUNDDOWN((入力_月次データ!M19*ルール表_会社別!$C$28)/ルール表_会社別!$C$26,0)*ルール表_会社別!$C$26,IF(ルール表_会社別!$C$27=2,ROUND((入力_月次データ!M19*ルール表_会社別!$C$28)/ルール表_会社別!$C$26,0)*ルール表_会社別!$C$26,ROUNDUP((入力_月次データ!M19*ルール表_会社別!$C$28)/ルール表_会社別!$C$26,0)*ルール表_会社別!$C$26)))</f>
        <v/>
      </c>
      <c r="L19" s="50">
        <f>IF(入力_月次データ!N19="",0,入力_月次データ!N19*ルール表_会社別!$C$29)</f>
        <v/>
      </c>
      <c r="M19" s="50">
        <f>入力_月次データ!O19</f>
        <v/>
      </c>
      <c r="N19" s="50">
        <f>入力_月次データ!P19</f>
        <v/>
      </c>
      <c r="O19" s="50">
        <f>入力_月次データ!Q19</f>
        <v/>
      </c>
      <c r="P19" s="50">
        <f>SUM(D19:O19)</f>
        <v/>
      </c>
      <c r="Q19" s="50">
        <f>入力_月次データ!R19</f>
        <v/>
      </c>
      <c r="R19" s="50">
        <f>入力_月次データ!S19</f>
        <v/>
      </c>
      <c r="S19" s="50">
        <f>入力_月次データ!T19</f>
        <v/>
      </c>
      <c r="T19" s="50">
        <f>入力_月次データ!U19</f>
        <v/>
      </c>
      <c r="U19" s="50">
        <f>入力_月次データ!V19</f>
        <v/>
      </c>
      <c r="V19" s="50">
        <f>SUM(Q19:U19)</f>
        <v/>
      </c>
      <c r="W19" s="50">
        <f>P19-V19</f>
        <v/>
      </c>
      <c r="X19" s="48">
        <f>入力_月次データ!Y19</f>
        <v/>
      </c>
      <c r="Y19" s="48">
        <f>入力_月次データ!Z19</f>
        <v/>
      </c>
    </row>
    <row r="20" ht="15" customHeight="1" s="17">
      <c r="A20" s="54">
        <f>入力_月次データ!A20</f>
        <v/>
      </c>
      <c r="B20" s="53">
        <f>入力_月次データ!B20</f>
        <v/>
      </c>
      <c r="C20" s="53">
        <f>入力_月次データ!C20</f>
        <v/>
      </c>
      <c r="D20" s="54">
        <f>IF(入力_月次データ!C20="時給",入力_月次データ!D20*入力_月次データ!E20,入力_月次データ!D20)</f>
        <v/>
      </c>
      <c r="E20" s="54">
        <f>IF(ルール表_会社別!$C$24=0,入力_月次データ!F20*入力_月次データ!G20,IF(ルール表_会社別!$C$25=1,ROUNDDOWN((入力_月次データ!F20*入力_月次データ!G20)/ルール表_会社別!$C$24,0)*ルール表_会社別!$C$24,IF(ルール表_会社別!$C$25=2,ROUND((入力_月次データ!F20*入力_月次データ!G20)/ルール表_会社別!$C$24,0)*ルール表_会社別!$C$24,ROUNDUP((入力_月次データ!F20*入力_月次データ!G20)/ルール表_会社別!$C$24,0)*ルール表_会社別!$C$24)))</f>
        <v/>
      </c>
      <c r="F20" s="54">
        <f>入力_月次データ!H20</f>
        <v/>
      </c>
      <c r="G20" s="54">
        <f>入力_月次データ!I20</f>
        <v/>
      </c>
      <c r="H20" s="54">
        <f>入力_月次データ!J20</f>
        <v/>
      </c>
      <c r="I20" s="54">
        <f>入力_月次データ!K20</f>
        <v/>
      </c>
      <c r="J20" s="54">
        <f>入力_月次データ!L20</f>
        <v/>
      </c>
      <c r="K20" s="54">
        <f>IF(ルール表_会社別!$C$26=0,入力_月次データ!M20*ルール表_会社別!$C$28,IF(ルール表_会社別!$C$27=1,ROUNDDOWN((入力_月次データ!M20*ルール表_会社別!$C$28)/ルール表_会社別!$C$26,0)*ルール表_会社別!$C$26,IF(ルール表_会社別!$C$27=2,ROUND((入力_月次データ!M20*ルール表_会社別!$C$28)/ルール表_会社別!$C$26,0)*ルール表_会社別!$C$26,ROUNDUP((入力_月次データ!M20*ルール表_会社別!$C$28)/ルール表_会社別!$C$26,0)*ルール表_会社別!$C$26)))</f>
        <v/>
      </c>
      <c r="L20" s="54">
        <f>IF(入力_月次データ!N20="",0,入力_月次データ!N20*ルール表_会社別!$C$29)</f>
        <v/>
      </c>
      <c r="M20" s="54">
        <f>入力_月次データ!O20</f>
        <v/>
      </c>
      <c r="N20" s="54">
        <f>入力_月次データ!P20</f>
        <v/>
      </c>
      <c r="O20" s="54">
        <f>入力_月次データ!Q20</f>
        <v/>
      </c>
      <c r="P20" s="54">
        <f>SUM(D20:O20)</f>
        <v/>
      </c>
      <c r="Q20" s="54">
        <f>入力_月次データ!R20</f>
        <v/>
      </c>
      <c r="R20" s="54">
        <f>入力_月次データ!S20</f>
        <v/>
      </c>
      <c r="S20" s="54">
        <f>入力_月次データ!T20</f>
        <v/>
      </c>
      <c r="T20" s="54">
        <f>入力_月次データ!U20</f>
        <v/>
      </c>
      <c r="U20" s="54">
        <f>入力_月次データ!V20</f>
        <v/>
      </c>
      <c r="V20" s="54">
        <f>SUM(Q20:U20)</f>
        <v/>
      </c>
      <c r="W20" s="54">
        <f>P20-V20</f>
        <v/>
      </c>
      <c r="X20" s="53">
        <f>入力_月次データ!Y20</f>
        <v/>
      </c>
      <c r="Y20" s="53">
        <f>入力_月次データ!Z20</f>
        <v/>
      </c>
    </row>
    <row r="21" ht="15" customHeight="1" s="17">
      <c r="A21" s="50">
        <f>入力_月次データ!A21</f>
        <v/>
      </c>
      <c r="B21" s="48">
        <f>入力_月次データ!B21</f>
        <v/>
      </c>
      <c r="C21" s="48">
        <f>入力_月次データ!C21</f>
        <v/>
      </c>
      <c r="D21" s="50">
        <f>IF(入力_月次データ!C21="時給",入力_月次データ!D21*入力_月次データ!E21,入力_月次データ!D21)</f>
        <v/>
      </c>
      <c r="E21" s="50">
        <f>IF(ルール表_会社別!$C$24=0,入力_月次データ!F21*入力_月次データ!G21,IF(ルール表_会社別!$C$25=1,ROUNDDOWN((入力_月次データ!F21*入力_月次データ!G21)/ルール表_会社別!$C$24,0)*ルール表_会社別!$C$24,IF(ルール表_会社別!$C$25=2,ROUND((入力_月次データ!F21*入力_月次データ!G21)/ルール表_会社別!$C$24,0)*ルール表_会社別!$C$24,ROUNDUP((入力_月次データ!F21*入力_月次データ!G21)/ルール表_会社別!$C$24,0)*ルール表_会社別!$C$24)))</f>
        <v/>
      </c>
      <c r="F21" s="50">
        <f>入力_月次データ!H21</f>
        <v/>
      </c>
      <c r="G21" s="50">
        <f>入力_月次データ!I21</f>
        <v/>
      </c>
      <c r="H21" s="50">
        <f>入力_月次データ!J21</f>
        <v/>
      </c>
      <c r="I21" s="50">
        <f>入力_月次データ!K21</f>
        <v/>
      </c>
      <c r="J21" s="50">
        <f>入力_月次データ!L21</f>
        <v/>
      </c>
      <c r="K21" s="50">
        <f>IF(ルール表_会社別!$C$26=0,入力_月次データ!M21*ルール表_会社別!$C$28,IF(ルール表_会社別!$C$27=1,ROUNDDOWN((入力_月次データ!M21*ルール表_会社別!$C$28)/ルール表_会社別!$C$26,0)*ルール表_会社別!$C$26,IF(ルール表_会社別!$C$27=2,ROUND((入力_月次データ!M21*ルール表_会社別!$C$28)/ルール表_会社別!$C$26,0)*ルール表_会社別!$C$26,ROUNDUP((入力_月次データ!M21*ルール表_会社別!$C$28)/ルール表_会社別!$C$26,0)*ルール表_会社別!$C$26)))</f>
        <v/>
      </c>
      <c r="L21" s="50">
        <f>IF(入力_月次データ!N21="",0,入力_月次データ!N21*ルール表_会社別!$C$29)</f>
        <v/>
      </c>
      <c r="M21" s="50">
        <f>入力_月次データ!O21</f>
        <v/>
      </c>
      <c r="N21" s="50">
        <f>入力_月次データ!P21</f>
        <v/>
      </c>
      <c r="O21" s="50">
        <f>入力_月次データ!Q21</f>
        <v/>
      </c>
      <c r="P21" s="50">
        <f>SUM(D21:O21)</f>
        <v/>
      </c>
      <c r="Q21" s="50">
        <f>入力_月次データ!R21</f>
        <v/>
      </c>
      <c r="R21" s="50">
        <f>入力_月次データ!S21</f>
        <v/>
      </c>
      <c r="S21" s="50">
        <f>入力_月次データ!T21</f>
        <v/>
      </c>
      <c r="T21" s="50">
        <f>入力_月次データ!U21</f>
        <v/>
      </c>
      <c r="U21" s="50">
        <f>入力_月次データ!V21</f>
        <v/>
      </c>
      <c r="V21" s="50">
        <f>SUM(Q21:U21)</f>
        <v/>
      </c>
      <c r="W21" s="50">
        <f>P21-V21</f>
        <v/>
      </c>
      <c r="X21" s="48">
        <f>入力_月次データ!Y21</f>
        <v/>
      </c>
      <c r="Y21" s="48">
        <f>入力_月次データ!Z21</f>
        <v/>
      </c>
    </row>
    <row r="22" ht="15" customHeight="1" s="17">
      <c r="A22" s="54">
        <f>入力_月次データ!A22</f>
        <v/>
      </c>
      <c r="B22" s="53">
        <f>入力_月次データ!B22</f>
        <v/>
      </c>
      <c r="C22" s="53">
        <f>入力_月次データ!C22</f>
        <v/>
      </c>
      <c r="D22" s="54">
        <f>IF(入力_月次データ!C22="時給",入力_月次データ!D22*入力_月次データ!E22,入力_月次データ!D22)</f>
        <v/>
      </c>
      <c r="E22" s="54">
        <f>IF(ルール表_会社別!$C$24=0,入力_月次データ!F22*入力_月次データ!G22,IF(ルール表_会社別!$C$25=1,ROUNDDOWN((入力_月次データ!F22*入力_月次データ!G22)/ルール表_会社別!$C$24,0)*ルール表_会社別!$C$24,IF(ルール表_会社別!$C$25=2,ROUND((入力_月次データ!F22*入力_月次データ!G22)/ルール表_会社別!$C$24,0)*ルール表_会社別!$C$24,ROUNDUP((入力_月次データ!F22*入力_月次データ!G22)/ルール表_会社別!$C$24,0)*ルール表_会社別!$C$24)))</f>
        <v/>
      </c>
      <c r="F22" s="54">
        <f>入力_月次データ!H22</f>
        <v/>
      </c>
      <c r="G22" s="54">
        <f>入力_月次データ!I22</f>
        <v/>
      </c>
      <c r="H22" s="54">
        <f>入力_月次データ!J22</f>
        <v/>
      </c>
      <c r="I22" s="54">
        <f>入力_月次データ!K22</f>
        <v/>
      </c>
      <c r="J22" s="54">
        <f>入力_月次データ!L22</f>
        <v/>
      </c>
      <c r="K22" s="54">
        <f>IF(ルール表_会社別!$C$26=0,入力_月次データ!M22*ルール表_会社別!$C$28,IF(ルール表_会社別!$C$27=1,ROUNDDOWN((入力_月次データ!M22*ルール表_会社別!$C$28)/ルール表_会社別!$C$26,0)*ルール表_会社別!$C$26,IF(ルール表_会社別!$C$27=2,ROUND((入力_月次データ!M22*ルール表_会社別!$C$28)/ルール表_会社別!$C$26,0)*ルール表_会社別!$C$26,ROUNDUP((入力_月次データ!M22*ルール表_会社別!$C$28)/ルール表_会社別!$C$26,0)*ルール表_会社別!$C$26)))</f>
        <v/>
      </c>
      <c r="L22" s="54">
        <f>IF(入力_月次データ!N22="",0,入力_月次データ!N22*ルール表_会社別!$C$29)</f>
        <v/>
      </c>
      <c r="M22" s="54">
        <f>入力_月次データ!O22</f>
        <v/>
      </c>
      <c r="N22" s="54">
        <f>入力_月次データ!P22</f>
        <v/>
      </c>
      <c r="O22" s="54">
        <f>入力_月次データ!Q22</f>
        <v/>
      </c>
      <c r="P22" s="54">
        <f>SUM(D22:O22)</f>
        <v/>
      </c>
      <c r="Q22" s="54">
        <f>入力_月次データ!R22</f>
        <v/>
      </c>
      <c r="R22" s="54">
        <f>入力_月次データ!S22</f>
        <v/>
      </c>
      <c r="S22" s="54">
        <f>入力_月次データ!T22</f>
        <v/>
      </c>
      <c r="T22" s="54">
        <f>入力_月次データ!U22</f>
        <v/>
      </c>
      <c r="U22" s="54">
        <f>入力_月次データ!V22</f>
        <v/>
      </c>
      <c r="V22" s="54">
        <f>SUM(Q22:U22)</f>
        <v/>
      </c>
      <c r="W22" s="54">
        <f>P22-V22</f>
        <v/>
      </c>
      <c r="X22" s="53">
        <f>入力_月次データ!Y22</f>
        <v/>
      </c>
      <c r="Y22" s="53">
        <f>入力_月次データ!Z22</f>
        <v/>
      </c>
    </row>
    <row r="23" ht="15" customHeight="1" s="17">
      <c r="A23" s="50">
        <f>入力_月次データ!A23</f>
        <v/>
      </c>
      <c r="B23" s="48">
        <f>入力_月次データ!B23</f>
        <v/>
      </c>
      <c r="C23" s="48">
        <f>入力_月次データ!C23</f>
        <v/>
      </c>
      <c r="D23" s="50">
        <f>IF(入力_月次データ!C23="時給",入力_月次データ!D23*入力_月次データ!E23,入力_月次データ!D23)</f>
        <v/>
      </c>
      <c r="E23" s="50">
        <f>IF(ルール表_会社別!$C$24=0,入力_月次データ!F23*入力_月次データ!G23,IF(ルール表_会社別!$C$25=1,ROUNDDOWN((入力_月次データ!F23*入力_月次データ!G23)/ルール表_会社別!$C$24,0)*ルール表_会社別!$C$24,IF(ルール表_会社別!$C$25=2,ROUND((入力_月次データ!F23*入力_月次データ!G23)/ルール表_会社別!$C$24,0)*ルール表_会社別!$C$24,ROUNDUP((入力_月次データ!F23*入力_月次データ!G23)/ルール表_会社別!$C$24,0)*ルール表_会社別!$C$24)))</f>
        <v/>
      </c>
      <c r="F23" s="50">
        <f>入力_月次データ!H23</f>
        <v/>
      </c>
      <c r="G23" s="50">
        <f>入力_月次データ!I23</f>
        <v/>
      </c>
      <c r="H23" s="50">
        <f>入力_月次データ!J23</f>
        <v/>
      </c>
      <c r="I23" s="50">
        <f>入力_月次データ!K23</f>
        <v/>
      </c>
      <c r="J23" s="50">
        <f>入力_月次データ!L23</f>
        <v/>
      </c>
      <c r="K23" s="50">
        <f>IF(ルール表_会社別!$C$26=0,入力_月次データ!M23*ルール表_会社別!$C$28,IF(ルール表_会社別!$C$27=1,ROUNDDOWN((入力_月次データ!M23*ルール表_会社別!$C$28)/ルール表_会社別!$C$26,0)*ルール表_会社別!$C$26,IF(ルール表_会社別!$C$27=2,ROUND((入力_月次データ!M23*ルール表_会社別!$C$28)/ルール表_会社別!$C$26,0)*ルール表_会社別!$C$26,ROUNDUP((入力_月次データ!M23*ルール表_会社別!$C$28)/ルール表_会社別!$C$26,0)*ルール表_会社別!$C$26)))</f>
        <v/>
      </c>
      <c r="L23" s="50">
        <f>IF(入力_月次データ!N23="",0,入力_月次データ!N23*ルール表_会社別!$C$29)</f>
        <v/>
      </c>
      <c r="M23" s="50">
        <f>入力_月次データ!O23</f>
        <v/>
      </c>
      <c r="N23" s="50">
        <f>入力_月次データ!P23</f>
        <v/>
      </c>
      <c r="O23" s="50">
        <f>入力_月次データ!Q23</f>
        <v/>
      </c>
      <c r="P23" s="50">
        <f>SUM(D23:O23)</f>
        <v/>
      </c>
      <c r="Q23" s="50">
        <f>入力_月次データ!R23</f>
        <v/>
      </c>
      <c r="R23" s="50">
        <f>入力_月次データ!S23</f>
        <v/>
      </c>
      <c r="S23" s="50">
        <f>入力_月次データ!T23</f>
        <v/>
      </c>
      <c r="T23" s="50">
        <f>入力_月次データ!U23</f>
        <v/>
      </c>
      <c r="U23" s="50">
        <f>入力_月次データ!V23</f>
        <v/>
      </c>
      <c r="V23" s="50">
        <f>SUM(Q23:U23)</f>
        <v/>
      </c>
      <c r="W23" s="50">
        <f>P23-V23</f>
        <v/>
      </c>
      <c r="X23" s="48">
        <f>入力_月次データ!Y23</f>
        <v/>
      </c>
      <c r="Y23" s="48">
        <f>入力_月次データ!Z23</f>
        <v/>
      </c>
    </row>
    <row r="24" ht="15" customHeight="1" s="17">
      <c r="A24" s="54">
        <f>入力_月次データ!A24</f>
        <v/>
      </c>
      <c r="B24" s="53">
        <f>入力_月次データ!B24</f>
        <v/>
      </c>
      <c r="C24" s="53">
        <f>入力_月次データ!C24</f>
        <v/>
      </c>
      <c r="D24" s="54">
        <f>IF(入力_月次データ!C24="時給",入力_月次データ!D24*入力_月次データ!E24,入力_月次データ!D24)</f>
        <v/>
      </c>
      <c r="E24" s="54">
        <f>IF(ルール表_会社別!$C$24=0,入力_月次データ!F24*入力_月次データ!G24,IF(ルール表_会社別!$C$25=1,ROUNDDOWN((入力_月次データ!F24*入力_月次データ!G24)/ルール表_会社別!$C$24,0)*ルール表_会社別!$C$24,IF(ルール表_会社別!$C$25=2,ROUND((入力_月次データ!F24*入力_月次データ!G24)/ルール表_会社別!$C$24,0)*ルール表_会社別!$C$24,ROUNDUP((入力_月次データ!F24*入力_月次データ!G24)/ルール表_会社別!$C$24,0)*ルール表_会社別!$C$24)))</f>
        <v/>
      </c>
      <c r="F24" s="54">
        <f>入力_月次データ!H24</f>
        <v/>
      </c>
      <c r="G24" s="54">
        <f>入力_月次データ!I24</f>
        <v/>
      </c>
      <c r="H24" s="54">
        <f>入力_月次データ!J24</f>
        <v/>
      </c>
      <c r="I24" s="54">
        <f>入力_月次データ!K24</f>
        <v/>
      </c>
      <c r="J24" s="54">
        <f>入力_月次データ!L24</f>
        <v/>
      </c>
      <c r="K24" s="54">
        <f>IF(ルール表_会社別!$C$26=0,入力_月次データ!M24*ルール表_会社別!$C$28,IF(ルール表_会社別!$C$27=1,ROUNDDOWN((入力_月次データ!M24*ルール表_会社別!$C$28)/ルール表_会社別!$C$26,0)*ルール表_会社別!$C$26,IF(ルール表_会社別!$C$27=2,ROUND((入力_月次データ!M24*ルール表_会社別!$C$28)/ルール表_会社別!$C$26,0)*ルール表_会社別!$C$26,ROUNDUP((入力_月次データ!M24*ルール表_会社別!$C$28)/ルール表_会社別!$C$26,0)*ルール表_会社別!$C$26)))</f>
        <v/>
      </c>
      <c r="L24" s="54">
        <f>IF(入力_月次データ!N24="",0,入力_月次データ!N24*ルール表_会社別!$C$29)</f>
        <v/>
      </c>
      <c r="M24" s="54">
        <f>入力_月次データ!O24</f>
        <v/>
      </c>
      <c r="N24" s="54">
        <f>入力_月次データ!P24</f>
        <v/>
      </c>
      <c r="O24" s="54">
        <f>入力_月次データ!Q24</f>
        <v/>
      </c>
      <c r="P24" s="54">
        <f>SUM(D24:O24)</f>
        <v/>
      </c>
      <c r="Q24" s="54">
        <f>入力_月次データ!R24</f>
        <v/>
      </c>
      <c r="R24" s="54">
        <f>入力_月次データ!S24</f>
        <v/>
      </c>
      <c r="S24" s="54">
        <f>入力_月次データ!T24</f>
        <v/>
      </c>
      <c r="T24" s="54">
        <f>入力_月次データ!U24</f>
        <v/>
      </c>
      <c r="U24" s="54">
        <f>入力_月次データ!V24</f>
        <v/>
      </c>
      <c r="V24" s="54">
        <f>SUM(Q24:U24)</f>
        <v/>
      </c>
      <c r="W24" s="54">
        <f>P24-V24</f>
        <v/>
      </c>
      <c r="X24" s="53">
        <f>入力_月次データ!Y24</f>
        <v/>
      </c>
      <c r="Y24" s="53">
        <f>入力_月次データ!Z24</f>
        <v/>
      </c>
    </row>
    <row r="25" ht="15" customHeight="1" s="17">
      <c r="A25" s="50">
        <f>入力_月次データ!A25</f>
        <v/>
      </c>
      <c r="B25" s="48">
        <f>入力_月次データ!B25</f>
        <v/>
      </c>
      <c r="C25" s="48">
        <f>入力_月次データ!C25</f>
        <v/>
      </c>
      <c r="D25" s="50">
        <f>IF(入力_月次データ!C25="時給",入力_月次データ!D25*入力_月次データ!E25,入力_月次データ!D25)</f>
        <v/>
      </c>
      <c r="E25" s="50">
        <f>IF(ルール表_会社別!$C$24=0,入力_月次データ!F25*入力_月次データ!G25,IF(ルール表_会社別!$C$25=1,ROUNDDOWN((入力_月次データ!F25*入力_月次データ!G25)/ルール表_会社別!$C$24,0)*ルール表_会社別!$C$24,IF(ルール表_会社別!$C$25=2,ROUND((入力_月次データ!F25*入力_月次データ!G25)/ルール表_会社別!$C$24,0)*ルール表_会社別!$C$24,ROUNDUP((入力_月次データ!F25*入力_月次データ!G25)/ルール表_会社別!$C$24,0)*ルール表_会社別!$C$24)))</f>
        <v/>
      </c>
      <c r="F25" s="50">
        <f>入力_月次データ!H25</f>
        <v/>
      </c>
      <c r="G25" s="50">
        <f>入力_月次データ!I25</f>
        <v/>
      </c>
      <c r="H25" s="50">
        <f>入力_月次データ!J25</f>
        <v/>
      </c>
      <c r="I25" s="50">
        <f>入力_月次データ!K25</f>
        <v/>
      </c>
      <c r="J25" s="50">
        <f>入力_月次データ!L25</f>
        <v/>
      </c>
      <c r="K25" s="50">
        <f>IF(ルール表_会社別!$C$26=0,入力_月次データ!M25*ルール表_会社別!$C$28,IF(ルール表_会社別!$C$27=1,ROUNDDOWN((入力_月次データ!M25*ルール表_会社別!$C$28)/ルール表_会社別!$C$26,0)*ルール表_会社別!$C$26,IF(ルール表_会社別!$C$27=2,ROUND((入力_月次データ!M25*ルール表_会社別!$C$28)/ルール表_会社別!$C$26,0)*ルール表_会社別!$C$26,ROUNDUP((入力_月次データ!M25*ルール表_会社別!$C$28)/ルール表_会社別!$C$26,0)*ルール表_会社別!$C$26)))</f>
        <v/>
      </c>
      <c r="L25" s="50">
        <f>IF(入力_月次データ!N25="",0,入力_月次データ!N25*ルール表_会社別!$C$29)</f>
        <v/>
      </c>
      <c r="M25" s="50">
        <f>入力_月次データ!O25</f>
        <v/>
      </c>
      <c r="N25" s="50">
        <f>入力_月次データ!P25</f>
        <v/>
      </c>
      <c r="O25" s="50">
        <f>入力_月次データ!Q25</f>
        <v/>
      </c>
      <c r="P25" s="50">
        <f>SUM(D25:O25)</f>
        <v/>
      </c>
      <c r="Q25" s="50">
        <f>入力_月次データ!R25</f>
        <v/>
      </c>
      <c r="R25" s="50">
        <f>入力_月次データ!S25</f>
        <v/>
      </c>
      <c r="S25" s="50">
        <f>入力_月次データ!T25</f>
        <v/>
      </c>
      <c r="T25" s="50">
        <f>入力_月次データ!U25</f>
        <v/>
      </c>
      <c r="U25" s="50">
        <f>入力_月次データ!V25</f>
        <v/>
      </c>
      <c r="V25" s="50">
        <f>SUM(Q25:U25)</f>
        <v/>
      </c>
      <c r="W25" s="50">
        <f>P25-V25</f>
        <v/>
      </c>
      <c r="X25" s="48">
        <f>入力_月次データ!Y25</f>
        <v/>
      </c>
      <c r="Y25" s="48">
        <f>入力_月次データ!Z25</f>
        <v/>
      </c>
    </row>
    <row r="26" ht="15" customHeight="1" s="17">
      <c r="A26" s="54">
        <f>入力_月次データ!A26</f>
        <v/>
      </c>
      <c r="B26" s="53">
        <f>入力_月次データ!B26</f>
        <v/>
      </c>
      <c r="C26" s="53">
        <f>入力_月次データ!C26</f>
        <v/>
      </c>
      <c r="D26" s="54">
        <f>IF(入力_月次データ!C26="時給",入力_月次データ!D26*入力_月次データ!E26,入力_月次データ!D26)</f>
        <v/>
      </c>
      <c r="E26" s="54">
        <f>IF(ルール表_会社別!$C$24=0,入力_月次データ!F26*入力_月次データ!G26,IF(ルール表_会社別!$C$25=1,ROUNDDOWN((入力_月次データ!F26*入力_月次データ!G26)/ルール表_会社別!$C$24,0)*ルール表_会社別!$C$24,IF(ルール表_会社別!$C$25=2,ROUND((入力_月次データ!F26*入力_月次データ!G26)/ルール表_会社別!$C$24,0)*ルール表_会社別!$C$24,ROUNDUP((入力_月次データ!F26*入力_月次データ!G26)/ルール表_会社別!$C$24,0)*ルール表_会社別!$C$24)))</f>
        <v/>
      </c>
      <c r="F26" s="54">
        <f>入力_月次データ!H26</f>
        <v/>
      </c>
      <c r="G26" s="54">
        <f>入力_月次データ!I26</f>
        <v/>
      </c>
      <c r="H26" s="54">
        <f>入力_月次データ!J26</f>
        <v/>
      </c>
      <c r="I26" s="54">
        <f>入力_月次データ!K26</f>
        <v/>
      </c>
      <c r="J26" s="54">
        <f>入力_月次データ!L26</f>
        <v/>
      </c>
      <c r="K26" s="54">
        <f>IF(ルール表_会社別!$C$26=0,入力_月次データ!M26*ルール表_会社別!$C$28,IF(ルール表_会社別!$C$27=1,ROUNDDOWN((入力_月次データ!M26*ルール表_会社別!$C$28)/ルール表_会社別!$C$26,0)*ルール表_会社別!$C$26,IF(ルール表_会社別!$C$27=2,ROUND((入力_月次データ!M26*ルール表_会社別!$C$28)/ルール表_会社別!$C$26,0)*ルール表_会社別!$C$26,ROUNDUP((入力_月次データ!M26*ルール表_会社別!$C$28)/ルール表_会社別!$C$26,0)*ルール表_会社別!$C$26)))</f>
        <v/>
      </c>
      <c r="L26" s="54">
        <f>IF(入力_月次データ!N26="",0,入力_月次データ!N26*ルール表_会社別!$C$29)</f>
        <v/>
      </c>
      <c r="M26" s="54">
        <f>入力_月次データ!O26</f>
        <v/>
      </c>
      <c r="N26" s="54">
        <f>入力_月次データ!P26</f>
        <v/>
      </c>
      <c r="O26" s="54">
        <f>入力_月次データ!Q26</f>
        <v/>
      </c>
      <c r="P26" s="54">
        <f>SUM(D26:O26)</f>
        <v/>
      </c>
      <c r="Q26" s="54">
        <f>入力_月次データ!R26</f>
        <v/>
      </c>
      <c r="R26" s="54">
        <f>入力_月次データ!S26</f>
        <v/>
      </c>
      <c r="S26" s="54">
        <f>入力_月次データ!T26</f>
        <v/>
      </c>
      <c r="T26" s="54">
        <f>入力_月次データ!U26</f>
        <v/>
      </c>
      <c r="U26" s="54">
        <f>入力_月次データ!V26</f>
        <v/>
      </c>
      <c r="V26" s="54">
        <f>SUM(Q26:U26)</f>
        <v/>
      </c>
      <c r="W26" s="54">
        <f>P26-V26</f>
        <v/>
      </c>
      <c r="X26" s="53">
        <f>入力_月次データ!Y26</f>
        <v/>
      </c>
      <c r="Y26" s="53">
        <f>入力_月次データ!Z26</f>
        <v/>
      </c>
    </row>
    <row r="27" ht="15" customHeight="1" s="17">
      <c r="A27" s="50">
        <f>入力_月次データ!A27</f>
        <v/>
      </c>
      <c r="B27" s="48">
        <f>入力_月次データ!B27</f>
        <v/>
      </c>
      <c r="C27" s="48">
        <f>入力_月次データ!C27</f>
        <v/>
      </c>
      <c r="D27" s="50">
        <f>IF(入力_月次データ!C27="時給",入力_月次データ!D27*入力_月次データ!E27,入力_月次データ!D27)</f>
        <v/>
      </c>
      <c r="E27" s="50">
        <f>IF(ルール表_会社別!$C$24=0,入力_月次データ!F27*入力_月次データ!G27,IF(ルール表_会社別!$C$25=1,ROUNDDOWN((入力_月次データ!F27*入力_月次データ!G27)/ルール表_会社別!$C$24,0)*ルール表_会社別!$C$24,IF(ルール表_会社別!$C$25=2,ROUND((入力_月次データ!F27*入力_月次データ!G27)/ルール表_会社別!$C$24,0)*ルール表_会社別!$C$24,ROUNDUP((入力_月次データ!F27*入力_月次データ!G27)/ルール表_会社別!$C$24,0)*ルール表_会社別!$C$24)))</f>
        <v/>
      </c>
      <c r="F27" s="50">
        <f>入力_月次データ!H27</f>
        <v/>
      </c>
      <c r="G27" s="50">
        <f>入力_月次データ!I27</f>
        <v/>
      </c>
      <c r="H27" s="50">
        <f>入力_月次データ!J27</f>
        <v/>
      </c>
      <c r="I27" s="50">
        <f>入力_月次データ!K27</f>
        <v/>
      </c>
      <c r="J27" s="50">
        <f>入力_月次データ!L27</f>
        <v/>
      </c>
      <c r="K27" s="50">
        <f>IF(ルール表_会社別!$C$26=0,入力_月次データ!M27*ルール表_会社別!$C$28,IF(ルール表_会社別!$C$27=1,ROUNDDOWN((入力_月次データ!M27*ルール表_会社別!$C$28)/ルール表_会社別!$C$26,0)*ルール表_会社別!$C$26,IF(ルール表_会社別!$C$27=2,ROUND((入力_月次データ!M27*ルール表_会社別!$C$28)/ルール表_会社別!$C$26,0)*ルール表_会社別!$C$26,ROUNDUP((入力_月次データ!M27*ルール表_会社別!$C$28)/ルール表_会社別!$C$26,0)*ルール表_会社別!$C$26)))</f>
        <v/>
      </c>
      <c r="L27" s="50">
        <f>IF(入力_月次データ!N27="",0,入力_月次データ!N27*ルール表_会社別!$C$29)</f>
        <v/>
      </c>
      <c r="M27" s="50">
        <f>入力_月次データ!O27</f>
        <v/>
      </c>
      <c r="N27" s="50">
        <f>入力_月次データ!P27</f>
        <v/>
      </c>
      <c r="O27" s="50">
        <f>入力_月次データ!Q27</f>
        <v/>
      </c>
      <c r="P27" s="50">
        <f>SUM(D27:O27)</f>
        <v/>
      </c>
      <c r="Q27" s="50">
        <f>入力_月次データ!R27</f>
        <v/>
      </c>
      <c r="R27" s="50">
        <f>入力_月次データ!S27</f>
        <v/>
      </c>
      <c r="S27" s="50">
        <f>入力_月次データ!T27</f>
        <v/>
      </c>
      <c r="T27" s="50">
        <f>入力_月次データ!U27</f>
        <v/>
      </c>
      <c r="U27" s="50">
        <f>入力_月次データ!V27</f>
        <v/>
      </c>
      <c r="V27" s="50">
        <f>SUM(Q27:U27)</f>
        <v/>
      </c>
      <c r="W27" s="50">
        <f>P27-V27</f>
        <v/>
      </c>
      <c r="X27" s="48">
        <f>入力_月次データ!Y27</f>
        <v/>
      </c>
      <c r="Y27" s="48">
        <f>入力_月次データ!Z27</f>
        <v/>
      </c>
    </row>
    <row r="28" ht="15" customHeight="1" s="17">
      <c r="A28" s="54">
        <f>入力_月次データ!A28</f>
        <v/>
      </c>
      <c r="B28" s="53">
        <f>入力_月次データ!B28</f>
        <v/>
      </c>
      <c r="C28" s="53">
        <f>入力_月次データ!C28</f>
        <v/>
      </c>
      <c r="D28" s="54">
        <f>IF(入力_月次データ!C28="時給",入力_月次データ!D28*入力_月次データ!E28,入力_月次データ!D28)</f>
        <v/>
      </c>
      <c r="E28" s="54">
        <f>IF(ルール表_会社別!$C$24=0,入力_月次データ!F28*入力_月次データ!G28,IF(ルール表_会社別!$C$25=1,ROUNDDOWN((入力_月次データ!F28*入力_月次データ!G28)/ルール表_会社別!$C$24,0)*ルール表_会社別!$C$24,IF(ルール表_会社別!$C$25=2,ROUND((入力_月次データ!F28*入力_月次データ!G28)/ルール表_会社別!$C$24,0)*ルール表_会社別!$C$24,ROUNDUP((入力_月次データ!F28*入力_月次データ!G28)/ルール表_会社別!$C$24,0)*ルール表_会社別!$C$24)))</f>
        <v/>
      </c>
      <c r="F28" s="54">
        <f>入力_月次データ!H28</f>
        <v/>
      </c>
      <c r="G28" s="54">
        <f>入力_月次データ!I28</f>
        <v/>
      </c>
      <c r="H28" s="54">
        <f>入力_月次データ!J28</f>
        <v/>
      </c>
      <c r="I28" s="54">
        <f>入力_月次データ!K28</f>
        <v/>
      </c>
      <c r="J28" s="54">
        <f>入力_月次データ!L28</f>
        <v/>
      </c>
      <c r="K28" s="54">
        <f>IF(ルール表_会社別!$C$26=0,入力_月次データ!M28*ルール表_会社別!$C$28,IF(ルール表_会社別!$C$27=1,ROUNDDOWN((入力_月次データ!M28*ルール表_会社別!$C$28)/ルール表_会社別!$C$26,0)*ルール表_会社別!$C$26,IF(ルール表_会社別!$C$27=2,ROUND((入力_月次データ!M28*ルール表_会社別!$C$28)/ルール表_会社別!$C$26,0)*ルール表_会社別!$C$26,ROUNDUP((入力_月次データ!M28*ルール表_会社別!$C$28)/ルール表_会社別!$C$26,0)*ルール表_会社別!$C$26)))</f>
        <v/>
      </c>
      <c r="L28" s="54">
        <f>IF(入力_月次データ!N28="",0,入力_月次データ!N28*ルール表_会社別!$C$29)</f>
        <v/>
      </c>
      <c r="M28" s="54">
        <f>入力_月次データ!O28</f>
        <v/>
      </c>
      <c r="N28" s="54">
        <f>入力_月次データ!P28</f>
        <v/>
      </c>
      <c r="O28" s="54">
        <f>入力_月次データ!Q28</f>
        <v/>
      </c>
      <c r="P28" s="54">
        <f>SUM(D28:O28)</f>
        <v/>
      </c>
      <c r="Q28" s="54">
        <f>入力_月次データ!R28</f>
        <v/>
      </c>
      <c r="R28" s="54">
        <f>入力_月次データ!S28</f>
        <v/>
      </c>
      <c r="S28" s="54">
        <f>入力_月次データ!T28</f>
        <v/>
      </c>
      <c r="T28" s="54">
        <f>入力_月次データ!U28</f>
        <v/>
      </c>
      <c r="U28" s="54">
        <f>入力_月次データ!V28</f>
        <v/>
      </c>
      <c r="V28" s="54">
        <f>SUM(Q28:U28)</f>
        <v/>
      </c>
      <c r="W28" s="54">
        <f>P28-V28</f>
        <v/>
      </c>
      <c r="X28" s="53">
        <f>入力_月次データ!Y28</f>
        <v/>
      </c>
      <c r="Y28" s="53">
        <f>入力_月次データ!Z28</f>
        <v/>
      </c>
    </row>
    <row r="29" ht="15" customHeight="1" s="17">
      <c r="A29" s="50">
        <f>入力_月次データ!A29</f>
        <v/>
      </c>
      <c r="B29" s="48">
        <f>入力_月次データ!B29</f>
        <v/>
      </c>
      <c r="C29" s="48">
        <f>入力_月次データ!C29</f>
        <v/>
      </c>
      <c r="D29" s="50">
        <f>IF(入力_月次データ!C29="時給",入力_月次データ!D29*入力_月次データ!E29,入力_月次データ!D29)</f>
        <v/>
      </c>
      <c r="E29" s="50">
        <f>IF(ルール表_会社別!$C$24=0,入力_月次データ!F29*入力_月次データ!G29,IF(ルール表_会社別!$C$25=1,ROUNDDOWN((入力_月次データ!F29*入力_月次データ!G29)/ルール表_会社別!$C$24,0)*ルール表_会社別!$C$24,IF(ルール表_会社別!$C$25=2,ROUND((入力_月次データ!F29*入力_月次データ!G29)/ルール表_会社別!$C$24,0)*ルール表_会社別!$C$24,ROUNDUP((入力_月次データ!F29*入力_月次データ!G29)/ルール表_会社別!$C$24,0)*ルール表_会社別!$C$24)))</f>
        <v/>
      </c>
      <c r="F29" s="50">
        <f>入力_月次データ!H29</f>
        <v/>
      </c>
      <c r="G29" s="50">
        <f>入力_月次データ!I29</f>
        <v/>
      </c>
      <c r="H29" s="50">
        <f>入力_月次データ!J29</f>
        <v/>
      </c>
      <c r="I29" s="50">
        <f>入力_月次データ!K29</f>
        <v/>
      </c>
      <c r="J29" s="50">
        <f>入力_月次データ!L29</f>
        <v/>
      </c>
      <c r="K29" s="50">
        <f>IF(ルール表_会社別!$C$26=0,入力_月次データ!M29*ルール表_会社別!$C$28,IF(ルール表_会社別!$C$27=1,ROUNDDOWN((入力_月次データ!M29*ルール表_会社別!$C$28)/ルール表_会社別!$C$26,0)*ルール表_会社別!$C$26,IF(ルール表_会社別!$C$27=2,ROUND((入力_月次データ!M29*ルール表_会社別!$C$28)/ルール表_会社別!$C$26,0)*ルール表_会社別!$C$26,ROUNDUP((入力_月次データ!M29*ルール表_会社別!$C$28)/ルール表_会社別!$C$26,0)*ルール表_会社別!$C$26)))</f>
        <v/>
      </c>
      <c r="L29" s="50">
        <f>IF(入力_月次データ!N29="",0,入力_月次データ!N29*ルール表_会社別!$C$29)</f>
        <v/>
      </c>
      <c r="M29" s="50">
        <f>入力_月次データ!O29</f>
        <v/>
      </c>
      <c r="N29" s="50">
        <f>入力_月次データ!P29</f>
        <v/>
      </c>
      <c r="O29" s="50">
        <f>入力_月次データ!Q29</f>
        <v/>
      </c>
      <c r="P29" s="50">
        <f>SUM(D29:O29)</f>
        <v/>
      </c>
      <c r="Q29" s="50">
        <f>入力_月次データ!R29</f>
        <v/>
      </c>
      <c r="R29" s="50">
        <f>入力_月次データ!S29</f>
        <v/>
      </c>
      <c r="S29" s="50">
        <f>入力_月次データ!T29</f>
        <v/>
      </c>
      <c r="T29" s="50">
        <f>入力_月次データ!U29</f>
        <v/>
      </c>
      <c r="U29" s="50">
        <f>入力_月次データ!V29</f>
        <v/>
      </c>
      <c r="V29" s="50">
        <f>SUM(Q29:U29)</f>
        <v/>
      </c>
      <c r="W29" s="50">
        <f>P29-V29</f>
        <v/>
      </c>
      <c r="X29" s="48">
        <f>入力_月次データ!Y29</f>
        <v/>
      </c>
      <c r="Y29" s="48">
        <f>入力_月次データ!Z29</f>
        <v/>
      </c>
    </row>
    <row r="30" ht="15" customHeight="1" s="17">
      <c r="A30" s="54">
        <f>入力_月次データ!A30</f>
        <v/>
      </c>
      <c r="B30" s="53">
        <f>入力_月次データ!B30</f>
        <v/>
      </c>
      <c r="C30" s="53">
        <f>入力_月次データ!C30</f>
        <v/>
      </c>
      <c r="D30" s="54">
        <f>IF(入力_月次データ!C30="時給",入力_月次データ!D30*入力_月次データ!E30,入力_月次データ!D30)</f>
        <v/>
      </c>
      <c r="E30" s="54">
        <f>IF(ルール表_会社別!$C$24=0,入力_月次データ!F30*入力_月次データ!G30,IF(ルール表_会社別!$C$25=1,ROUNDDOWN((入力_月次データ!F30*入力_月次データ!G30)/ルール表_会社別!$C$24,0)*ルール表_会社別!$C$24,IF(ルール表_会社別!$C$25=2,ROUND((入力_月次データ!F30*入力_月次データ!G30)/ルール表_会社別!$C$24,0)*ルール表_会社別!$C$24,ROUNDUP((入力_月次データ!F30*入力_月次データ!G30)/ルール表_会社別!$C$24,0)*ルール表_会社別!$C$24)))</f>
        <v/>
      </c>
      <c r="F30" s="54">
        <f>入力_月次データ!H30</f>
        <v/>
      </c>
      <c r="G30" s="54">
        <f>入力_月次データ!I30</f>
        <v/>
      </c>
      <c r="H30" s="54">
        <f>入力_月次データ!J30</f>
        <v/>
      </c>
      <c r="I30" s="54">
        <f>入力_月次データ!K30</f>
        <v/>
      </c>
      <c r="J30" s="54">
        <f>入力_月次データ!L30</f>
        <v/>
      </c>
      <c r="K30" s="54">
        <f>IF(ルール表_会社別!$C$26=0,入力_月次データ!M30*ルール表_会社別!$C$28,IF(ルール表_会社別!$C$27=1,ROUNDDOWN((入力_月次データ!M30*ルール表_会社別!$C$28)/ルール表_会社別!$C$26,0)*ルール表_会社別!$C$26,IF(ルール表_会社別!$C$27=2,ROUND((入力_月次データ!M30*ルール表_会社別!$C$28)/ルール表_会社別!$C$26,0)*ルール表_会社別!$C$26,ROUNDUP((入力_月次データ!M30*ルール表_会社別!$C$28)/ルール表_会社別!$C$26,0)*ルール表_会社別!$C$26)))</f>
        <v/>
      </c>
      <c r="L30" s="54">
        <f>IF(入力_月次データ!N30="",0,入力_月次データ!N30*ルール表_会社別!$C$29)</f>
        <v/>
      </c>
      <c r="M30" s="54">
        <f>入力_月次データ!O30</f>
        <v/>
      </c>
      <c r="N30" s="54">
        <f>入力_月次データ!P30</f>
        <v/>
      </c>
      <c r="O30" s="54">
        <f>入力_月次データ!Q30</f>
        <v/>
      </c>
      <c r="P30" s="54">
        <f>SUM(D30:O30)</f>
        <v/>
      </c>
      <c r="Q30" s="54">
        <f>入力_月次データ!R30</f>
        <v/>
      </c>
      <c r="R30" s="54">
        <f>入力_月次データ!S30</f>
        <v/>
      </c>
      <c r="S30" s="54">
        <f>入力_月次データ!T30</f>
        <v/>
      </c>
      <c r="T30" s="54">
        <f>入力_月次データ!U30</f>
        <v/>
      </c>
      <c r="U30" s="54">
        <f>入力_月次データ!V30</f>
        <v/>
      </c>
      <c r="V30" s="54">
        <f>SUM(Q30:U30)</f>
        <v/>
      </c>
      <c r="W30" s="54">
        <f>P30-V30</f>
        <v/>
      </c>
      <c r="X30" s="53">
        <f>入力_月次データ!Y30</f>
        <v/>
      </c>
      <c r="Y30" s="53">
        <f>入力_月次データ!Z30</f>
        <v/>
      </c>
    </row>
    <row r="31" ht="15" customHeight="1" s="17">
      <c r="A31" s="50">
        <f>入力_月次データ!A31</f>
        <v/>
      </c>
      <c r="B31" s="48">
        <f>入力_月次データ!B31</f>
        <v/>
      </c>
      <c r="C31" s="48">
        <f>入力_月次データ!C31</f>
        <v/>
      </c>
      <c r="D31" s="50">
        <f>IF(入力_月次データ!C31="時給",入力_月次データ!D31*入力_月次データ!E31,入力_月次データ!D31)</f>
        <v/>
      </c>
      <c r="E31" s="50">
        <f>IF(ルール表_会社別!$C$24=0,入力_月次データ!F31*入力_月次データ!G31,IF(ルール表_会社別!$C$25=1,ROUNDDOWN((入力_月次データ!F31*入力_月次データ!G31)/ルール表_会社別!$C$24,0)*ルール表_会社別!$C$24,IF(ルール表_会社別!$C$25=2,ROUND((入力_月次データ!F31*入力_月次データ!G31)/ルール表_会社別!$C$24,0)*ルール表_会社別!$C$24,ROUNDUP((入力_月次データ!F31*入力_月次データ!G31)/ルール表_会社別!$C$24,0)*ルール表_会社別!$C$24)))</f>
        <v/>
      </c>
      <c r="F31" s="50">
        <f>入力_月次データ!H31</f>
        <v/>
      </c>
      <c r="G31" s="50">
        <f>入力_月次データ!I31</f>
        <v/>
      </c>
      <c r="H31" s="50">
        <f>入力_月次データ!J31</f>
        <v/>
      </c>
      <c r="I31" s="50">
        <f>入力_月次データ!K31</f>
        <v/>
      </c>
      <c r="J31" s="50">
        <f>入力_月次データ!L31</f>
        <v/>
      </c>
      <c r="K31" s="50">
        <f>IF(ルール表_会社別!$C$26=0,入力_月次データ!M31*ルール表_会社別!$C$28,IF(ルール表_会社別!$C$27=1,ROUNDDOWN((入力_月次データ!M31*ルール表_会社別!$C$28)/ルール表_会社別!$C$26,0)*ルール表_会社別!$C$26,IF(ルール表_会社別!$C$27=2,ROUND((入力_月次データ!M31*ルール表_会社別!$C$28)/ルール表_会社別!$C$26,0)*ルール表_会社別!$C$26,ROUNDUP((入力_月次データ!M31*ルール表_会社別!$C$28)/ルール表_会社別!$C$26,0)*ルール表_会社別!$C$26)))</f>
        <v/>
      </c>
      <c r="L31" s="50">
        <f>IF(入力_月次データ!N31="",0,入力_月次データ!N31*ルール表_会社別!$C$29)</f>
        <v/>
      </c>
      <c r="M31" s="50">
        <f>入力_月次データ!O31</f>
        <v/>
      </c>
      <c r="N31" s="50">
        <f>入力_月次データ!P31</f>
        <v/>
      </c>
      <c r="O31" s="50">
        <f>入力_月次データ!Q31</f>
        <v/>
      </c>
      <c r="P31" s="50">
        <f>SUM(D31:O31)</f>
        <v/>
      </c>
      <c r="Q31" s="50">
        <f>入力_月次データ!R31</f>
        <v/>
      </c>
      <c r="R31" s="50">
        <f>入力_月次データ!S31</f>
        <v/>
      </c>
      <c r="S31" s="50">
        <f>入力_月次データ!T31</f>
        <v/>
      </c>
      <c r="T31" s="50">
        <f>入力_月次データ!U31</f>
        <v/>
      </c>
      <c r="U31" s="50">
        <f>入力_月次データ!V31</f>
        <v/>
      </c>
      <c r="V31" s="50">
        <f>SUM(Q31:U31)</f>
        <v/>
      </c>
      <c r="W31" s="50">
        <f>P31-V31</f>
        <v/>
      </c>
      <c r="X31" s="48">
        <f>入力_月次データ!Y31</f>
        <v/>
      </c>
      <c r="Y31" s="48">
        <f>入力_月次データ!Z31</f>
        <v/>
      </c>
    </row>
    <row r="32" ht="15" customHeight="1" s="17">
      <c r="A32" s="54">
        <f>入力_月次データ!A32</f>
        <v/>
      </c>
      <c r="B32" s="53">
        <f>入力_月次データ!B32</f>
        <v/>
      </c>
      <c r="C32" s="53">
        <f>入力_月次データ!C32</f>
        <v/>
      </c>
      <c r="D32" s="54">
        <f>IF(入力_月次データ!C32="時給",入力_月次データ!D32*入力_月次データ!E32,入力_月次データ!D32)</f>
        <v/>
      </c>
      <c r="E32" s="54">
        <f>IF(ルール表_会社別!$C$24=0,入力_月次データ!F32*入力_月次データ!G32,IF(ルール表_会社別!$C$25=1,ROUNDDOWN((入力_月次データ!F32*入力_月次データ!G32)/ルール表_会社別!$C$24,0)*ルール表_会社別!$C$24,IF(ルール表_会社別!$C$25=2,ROUND((入力_月次データ!F32*入力_月次データ!G32)/ルール表_会社別!$C$24,0)*ルール表_会社別!$C$24,ROUNDUP((入力_月次データ!F32*入力_月次データ!G32)/ルール表_会社別!$C$24,0)*ルール表_会社別!$C$24)))</f>
        <v/>
      </c>
      <c r="F32" s="54">
        <f>入力_月次データ!H32</f>
        <v/>
      </c>
      <c r="G32" s="54">
        <f>入力_月次データ!I32</f>
        <v/>
      </c>
      <c r="H32" s="54">
        <f>入力_月次データ!J32</f>
        <v/>
      </c>
      <c r="I32" s="54">
        <f>入力_月次データ!K32</f>
        <v/>
      </c>
      <c r="J32" s="54">
        <f>入力_月次データ!L32</f>
        <v/>
      </c>
      <c r="K32" s="54">
        <f>IF(ルール表_会社別!$C$26=0,入力_月次データ!M32*ルール表_会社別!$C$28,IF(ルール表_会社別!$C$27=1,ROUNDDOWN((入力_月次データ!M32*ルール表_会社別!$C$28)/ルール表_会社別!$C$26,0)*ルール表_会社別!$C$26,IF(ルール表_会社別!$C$27=2,ROUND((入力_月次データ!M32*ルール表_会社別!$C$28)/ルール表_会社別!$C$26,0)*ルール表_会社別!$C$26,ROUNDUP((入力_月次データ!M32*ルール表_会社別!$C$28)/ルール表_会社別!$C$26,0)*ルール表_会社別!$C$26)))</f>
        <v/>
      </c>
      <c r="L32" s="54">
        <f>IF(入力_月次データ!N32="",0,入力_月次データ!N32*ルール表_会社別!$C$29)</f>
        <v/>
      </c>
      <c r="M32" s="54">
        <f>入力_月次データ!O32</f>
        <v/>
      </c>
      <c r="N32" s="54">
        <f>入力_月次データ!P32</f>
        <v/>
      </c>
      <c r="O32" s="54">
        <f>入力_月次データ!Q32</f>
        <v/>
      </c>
      <c r="P32" s="54">
        <f>SUM(D32:O32)</f>
        <v/>
      </c>
      <c r="Q32" s="54">
        <f>入力_月次データ!R32</f>
        <v/>
      </c>
      <c r="R32" s="54">
        <f>入力_月次データ!S32</f>
        <v/>
      </c>
      <c r="S32" s="54">
        <f>入力_月次データ!T32</f>
        <v/>
      </c>
      <c r="T32" s="54">
        <f>入力_月次データ!U32</f>
        <v/>
      </c>
      <c r="U32" s="54">
        <f>入力_月次データ!V32</f>
        <v/>
      </c>
      <c r="V32" s="54">
        <f>SUM(Q32:U32)</f>
        <v/>
      </c>
      <c r="W32" s="54">
        <f>P32-V32</f>
        <v/>
      </c>
      <c r="X32" s="53">
        <f>入力_月次データ!Y32</f>
        <v/>
      </c>
      <c r="Y32" s="53">
        <f>入力_月次データ!Z32</f>
        <v/>
      </c>
    </row>
    <row r="33" ht="15" customHeight="1" s="17">
      <c r="B33" s="49" t="inlineStr">
        <is>
          <t>合計</t>
        </is>
      </c>
      <c r="D33" s="55">
        <f>SUM(D3:D32)</f>
        <v/>
      </c>
      <c r="E33" s="55">
        <f>SUM(E3:E32)</f>
        <v/>
      </c>
      <c r="F33" s="55">
        <f>SUM(F3:F32)</f>
        <v/>
      </c>
      <c r="G33" s="55">
        <f>SUM(G3:G32)</f>
        <v/>
      </c>
      <c r="H33" s="55">
        <f>SUM(H3:H32)</f>
        <v/>
      </c>
      <c r="I33" s="55">
        <f>SUM(I3:I32)</f>
        <v/>
      </c>
      <c r="J33" s="55">
        <f>SUM(J3:J32)</f>
        <v/>
      </c>
      <c r="K33" s="55">
        <f>SUM(K3:K32)</f>
        <v/>
      </c>
      <c r="L33" s="55">
        <f>SUM(L3:L32)</f>
        <v/>
      </c>
      <c r="M33" s="55">
        <f>SUM(M3:M32)</f>
        <v/>
      </c>
      <c r="N33" s="55">
        <f>SUM(N3:N32)</f>
        <v/>
      </c>
      <c r="O33" s="55">
        <f>SUM(O3:O32)</f>
        <v/>
      </c>
      <c r="P33" s="55">
        <f>SUM(P3:P32)</f>
        <v/>
      </c>
      <c r="Q33" s="55">
        <f>SUM(Q3:Q32)</f>
        <v/>
      </c>
      <c r="R33" s="55">
        <f>SUM(R3:R32)</f>
        <v/>
      </c>
      <c r="S33" s="55">
        <f>SUM(S3:S32)</f>
        <v/>
      </c>
      <c r="T33" s="55">
        <f>SUM(T3:T32)</f>
        <v/>
      </c>
      <c r="U33" s="55">
        <f>SUM(U3:U32)</f>
        <v/>
      </c>
      <c r="V33" s="55">
        <f>SUM(V3:V32)</f>
        <v/>
      </c>
      <c r="W33" s="55">
        <f>SUM(W3:W32)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E1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cols>
    <col width="34" customWidth="1" style="22" min="1" max="1"/>
    <col width="17" customWidth="1" style="22" min="2" max="3"/>
    <col width="13" customWidth="1" style="22" min="4" max="4"/>
    <col width="44" customWidth="1" style="22" min="5" max="5"/>
  </cols>
  <sheetData>
    <row r="1" ht="26" customHeight="1" s="17">
      <c r="A1" s="52" t="inlineStr">
        <is>
          <t>検算（工程2：計算とは別の道筋での照合。不一致が解消しない場合は納品しない）</t>
        </is>
      </c>
    </row>
    <row r="2" ht="30" customHeight="1" s="17">
      <c r="A2" s="46" t="inlineStr">
        <is>
          <t>検算項目</t>
        </is>
      </c>
      <c r="B2" s="46" t="inlineStr">
        <is>
          <t>工程1（計算シート）</t>
        </is>
      </c>
      <c r="C2" s="46" t="inlineStr">
        <is>
          <t>工程2（別の道筋）</t>
        </is>
      </c>
      <c r="D2" s="46" t="inlineStr">
        <is>
          <t>差異</t>
        </is>
      </c>
      <c r="E2" s="46" t="inlineStr">
        <is>
          <t>判定</t>
        </is>
      </c>
    </row>
    <row r="3" ht="15" customHeight="1" s="17">
      <c r="A3" s="48" t="inlineStr">
        <is>
          <t>支給合計の縦計</t>
        </is>
      </c>
      <c r="B3" s="50">
        <f>SUM(計算シート!P3:P32)</f>
        <v/>
      </c>
      <c r="C3" s="50">
        <f>計算シート!P33</f>
        <v/>
      </c>
      <c r="D3" s="50">
        <f>B3-C3</f>
        <v/>
      </c>
      <c r="E3" s="48">
        <f>IF(D3=0,"一致","不一致：この行を止めて原因を特定する")</f>
        <v/>
      </c>
    </row>
    <row r="4" ht="15" customHeight="1" s="17">
      <c r="A4" s="53" t="inlineStr">
        <is>
          <t>控除合計の縦計</t>
        </is>
      </c>
      <c r="B4" s="54">
        <f>SUM(計算シート!V3:V32)</f>
        <v/>
      </c>
      <c r="C4" s="54">
        <f>計算シート!V33</f>
        <v/>
      </c>
      <c r="D4" s="54">
        <f>B4-C4</f>
        <v/>
      </c>
      <c r="E4" s="53">
        <f>IF(D4=0,"一致","不一致：この行を止めて原因を特定する")</f>
        <v/>
      </c>
    </row>
    <row r="5" ht="15" customHeight="1" s="17">
      <c r="A5" s="48" t="inlineStr">
        <is>
          <t>差引合計（合計からの逆算）</t>
        </is>
      </c>
      <c r="B5" s="50">
        <f>SUM(計算シート!W3:W32)</f>
        <v/>
      </c>
      <c r="C5" s="50">
        <f>計算シート!P33-計算シート!V33</f>
        <v/>
      </c>
      <c r="D5" s="50">
        <f>B5-C5</f>
        <v/>
      </c>
      <c r="E5" s="48">
        <f>IF(D5=0,"一致","不一致：この行を止めて原因を特定する")</f>
        <v/>
      </c>
    </row>
    <row r="6" ht="15" customHeight="1" s="17">
      <c r="A6" s="53" t="inlineStr">
        <is>
          <t>人数の一致（入力行数）</t>
        </is>
      </c>
      <c r="B6" s="54">
        <f>SUMPRODUCT(--(LEN(入力_月次データ!B3:B32)&gt;0))</f>
        <v/>
      </c>
      <c r="C6" s="54">
        <f>SUMPRODUCT(--(LEN(計算シート!B3:B32)&gt;0))</f>
        <v/>
      </c>
      <c r="D6" s="54">
        <f>B6-C6</f>
        <v/>
      </c>
      <c r="E6" s="53">
        <f>IF(D6=0,"一致","不一致：この行を止めて原因を特定する")</f>
        <v/>
      </c>
    </row>
    <row r="7" ht="15" customHeight="1" s="17">
      <c r="A7" s="48" t="inlineStr">
        <is>
          <t>入力突合：転記列の合計（固定残業・手当・通勤費・その他支給・固定額・控除）</t>
        </is>
      </c>
      <c r="B7" s="50">
        <f>SUM(計算シート!F3:F32)+SUM(計算シート!G3:J32)+SUM(計算シート!M3:M32)+SUM(計算シート!N3:O32)+SUM(計算シート!Q3:U32)</f>
        <v/>
      </c>
      <c r="C7" s="50">
        <f>SUM(入力_月次データ!H3:H32)+SUM(入力_月次データ!I3:L32)+SUM(入力_月次データ!O3:O32)+SUM(入力_月次データ!P3:Q32)+SUM(入力_月次データ!R3:V32)</f>
        <v/>
      </c>
      <c r="D7" s="50">
        <f>B7-C7</f>
        <v/>
      </c>
      <c r="E7" s="48">
        <f>IF(D7=0,"一致","不一致：この行を止めて原因を特定する")</f>
        <v/>
      </c>
    </row>
    <row r="8" ht="17.15" customHeight="1" s="17">
      <c r="A8" s="53" t="inlineStr">
        <is>
          <t>基本給の再計算（月給は額、時給は単価×時間）</t>
        </is>
      </c>
      <c r="B8" s="54">
        <f>SUM(計算シート!D3:D32)</f>
        <v/>
      </c>
      <c r="C8" s="54">
        <f>SUMPRODUCT((入力_月次データ!C3:C32&lt;&gt;"時給")*入力_月次データ!D3:D32)+SUMPRODUCT((入力_月次データ!C3:C32="時給")*入力_月次データ!D3:D32*入力_月次データ!E3:E32)</f>
        <v/>
      </c>
      <c r="D8" s="54">
        <f>B8-C8</f>
        <v/>
      </c>
      <c r="E8" s="53">
        <f>IF(D8=0,"一致","不一致：この行を止めて原因を特定する")</f>
        <v/>
      </c>
    </row>
    <row r="9" ht="15" customHeight="1" s="17">
      <c r="A9" s="48" t="inlineStr">
        <is>
          <t>残業代の再計算（未丸めとの差は丸めの範囲内か）</t>
        </is>
      </c>
      <c r="B9" s="50">
        <f>SUM(計算シート!E3:E32)</f>
        <v/>
      </c>
      <c r="C9" s="50">
        <f>SUMPRODUCT(入力_月次データ!F3:F32*入力_月次データ!G3:G32)</f>
        <v/>
      </c>
      <c r="D9" s="50">
        <f>B9-C9</f>
        <v/>
      </c>
      <c r="E9" s="48">
        <f>IF(ABS(D9)&lt;=MAX(ルール表_会社別!$C$24,1)*(SUMPRODUCT(--(LEN(入力_月次データ!B3:B32)&gt;0))+1),"一致（丸めの範囲内）","不一致：この行を止めて原因を特定する")</f>
        <v/>
      </c>
    </row>
    <row r="10" ht="17.15" customHeight="1" s="17">
      <c r="A10" s="53" t="inlineStr">
        <is>
          <t>歩合Aの再計算（未丸めとの差は丸めの範囲内か）</t>
        </is>
      </c>
      <c r="B10" s="54">
        <f>SUM(計算シート!K3:K32)</f>
        <v/>
      </c>
      <c r="C10" s="54">
        <f>SUMPRODUCT(入力_月次データ!M3:M32)*ルール表_会社別!$C$28</f>
        <v/>
      </c>
      <c r="D10" s="54">
        <f>B10-C10</f>
        <v/>
      </c>
      <c r="E10" s="53">
        <f>IF(ABS(D10)&lt;=MAX(ルール表_会社別!$C$26,1)*(SUMPRODUCT(--(LEN(入力_月次データ!B3:B32)&gt;0))+1),"一致（丸めの範囲内）","不一致：この行を止めて原因を特定する")</f>
        <v/>
      </c>
    </row>
    <row r="11" ht="17.15" customHeight="1" s="17">
      <c r="A11" s="48" t="inlineStr">
        <is>
          <t>時給で勤務時間が空欄・0の行（あってはならない）</t>
        </is>
      </c>
      <c r="B11" s="50">
        <f>SUMPRODUCT(--(入力_月次データ!C3:C32="時給"),--(入力_月次データ!E3:E32=0),--(LEN(入力_月次データ!B3:B32)&gt;0))</f>
        <v/>
      </c>
      <c r="C11" s="50" t="inlineStr">
        <is>
          <t>0</t>
        </is>
      </c>
      <c r="D11" s="50">
        <f>B11-C11</f>
        <v/>
      </c>
      <c r="E11" s="48">
        <f>IF(B11=0,"一致","不一致：該当行を確認する")</f>
        <v/>
      </c>
    </row>
    <row r="12" ht="15" customHeight="1" s="17">
      <c r="A12" s="53" t="inlineStr">
        <is>
          <t>体系種別の表記ゆれ（月給・時給以外の行）</t>
        </is>
      </c>
      <c r="B12" s="54">
        <f>SUMPRODUCT(--(入力_月次データ!C3:C32&lt;&gt;"月給"),--(入力_月次データ!C3:C32&lt;&gt;"時給"),--(LEN(入力_月次データ!B3:B32)&gt;0))</f>
        <v/>
      </c>
      <c r="C12" s="54" t="inlineStr">
        <is>
          <t>0</t>
        </is>
      </c>
      <c r="D12" s="54">
        <f>B12-C12</f>
        <v/>
      </c>
      <c r="E12" s="53">
        <f>IF(B12=0,"一致","不一致：該当行を確認する")</f>
        <v/>
      </c>
    </row>
    <row r="13" ht="15" customHeight="1" s="17">
      <c r="A13" s="48" t="inlineStr">
        <is>
          <t>入力突合（行単位）：転記列が入力と食い違う行の数</t>
        </is>
      </c>
      <c r="B13" s="50">
        <f>SUMPRODUCT(--(((計算シート!F3:F32&lt;&gt;入力_月次データ!H3:H32)+(計算シート!G3:G32&lt;&gt;入力_月次データ!I3:I32)+(計算シート!H3:H32&lt;&gt;入力_月次データ!J3:J32)+(計算シート!I3:I32&lt;&gt;入力_月次データ!K3:K32)+(計算シート!J3:J32&lt;&gt;入力_月次データ!L3:L32)+(計算シート!M3:M32&lt;&gt;入力_月次データ!O3:O32)+(計算シート!N3:N32&lt;&gt;入力_月次データ!P3:P32)+(計算シート!O3:O32&lt;&gt;入力_月次データ!Q3:Q32)+(計算シート!Q3:Q32&lt;&gt;入力_月次データ!R3:R32)+(計算シート!R3:R32&lt;&gt;入力_月次データ!S3:S32)+(計算シート!S3:S32&lt;&gt;入力_月次データ!T3:T32)+(計算シート!T3:T32&lt;&gt;入力_月次データ!U3:U32)+(計算シート!U3:U32&lt;&gt;入力_月次データ!V3:V32))&gt;0))</f>
        <v/>
      </c>
      <c r="C13" s="50" t="inlineStr">
        <is>
          <t>0</t>
        </is>
      </c>
      <c r="D13" s="50">
        <f>B13-C13</f>
        <v/>
      </c>
      <c r="E13" s="48">
        <f>IF(B13=0,"一致","不一致：該当行を確認する")</f>
        <v/>
      </c>
    </row>
    <row r="14" ht="18" customHeight="1" s="17"/>
    <row r="15" ht="15" customHeight="1" s="17">
      <c r="A15" s="49" t="inlineStr">
        <is>
          <t>行単位の検算：計算シートの各行で 支給合計−控除合計＝差引 を再確認する。不一致が解消しない場合は納品せず、先方へ確認を先に出す。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I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cols>
    <col width="5" customWidth="1" style="22" min="1" max="1"/>
    <col width="12" customWidth="1" style="22" min="2" max="4"/>
    <col width="13" customWidth="1" style="17" min="3" max="3"/>
    <col width="13" customWidth="1" style="17" min="4" max="4"/>
    <col width="15" customWidth="1" style="22" min="5" max="6"/>
    <col width="15" customWidth="1" style="17" min="6" max="6"/>
    <col width="11" customWidth="1" style="22" min="7" max="7"/>
    <col width="9" customWidth="1" style="22" min="8" max="8"/>
    <col width="35" customWidth="1" style="22" min="9" max="9"/>
  </cols>
  <sheetData>
    <row r="1" ht="28" customHeight="1" s="17">
      <c r="A1" s="56">
        <f>"確認用一覧："&amp;ルール表_会社別!C2&amp;"／"&amp;ルール表_会社別!C3</f>
        <v/>
      </c>
    </row>
    <row r="2" ht="30" customHeight="1" s="17">
      <c r="A2" s="57" t="inlineStr">
        <is>
          <t>No</t>
        </is>
      </c>
      <c r="B2" s="57" t="inlineStr">
        <is>
          <t>従業員コード</t>
        </is>
      </c>
      <c r="C2" s="57" t="inlineStr">
        <is>
          <t>支給合計</t>
        </is>
      </c>
      <c r="D2" s="57" t="inlineStr">
        <is>
          <t>控除合計</t>
        </is>
      </c>
      <c r="E2" s="57" t="inlineStr">
        <is>
          <t>差引支給額（今月）</t>
        </is>
      </c>
      <c r="F2" s="57" t="inlineStr">
        <is>
          <t>差引支給額（前月）</t>
        </is>
      </c>
      <c r="G2" s="57" t="inlineStr">
        <is>
          <t>前月変動</t>
        </is>
      </c>
      <c r="H2" s="57" t="inlineStr">
        <is>
          <t>要確認</t>
        </is>
      </c>
      <c r="I2" s="57" t="inlineStr">
        <is>
          <t>変動の理由（データ側で説明できるものだけ）</t>
        </is>
      </c>
    </row>
    <row r="3" ht="15" customHeight="1" s="17">
      <c r="A3" s="50">
        <f>計算シート!A3</f>
        <v/>
      </c>
      <c r="B3" s="48">
        <f>計算シート!B3</f>
        <v/>
      </c>
      <c r="C3" s="50">
        <f>計算シート!P3</f>
        <v/>
      </c>
      <c r="D3" s="50">
        <f>計算シート!V3</f>
        <v/>
      </c>
      <c r="E3" s="50">
        <f>計算シート!W3</f>
        <v/>
      </c>
      <c r="F3" s="50">
        <f>入力_月次データ!W3</f>
        <v/>
      </c>
      <c r="G3" s="50">
        <f>IF(F3="","―",E3-F3)</f>
        <v/>
      </c>
      <c r="H3" s="48">
        <f>IF(B3="","",IF(F3="","初回",IF(OR(ABS(G3)&gt;=ルール表_会社別!$C$30,ABS(G3)/F3&gt;=ルール表_会社別!$C$31),"要確認","")))</f>
        <v/>
      </c>
      <c r="I3" s="48">
        <f>入力_月次データ!X3</f>
        <v/>
      </c>
    </row>
    <row r="4" ht="17.15" customHeight="1" s="17">
      <c r="A4" s="54">
        <f>計算シート!A4</f>
        <v/>
      </c>
      <c r="B4" s="53">
        <f>計算シート!B4</f>
        <v/>
      </c>
      <c r="C4" s="54">
        <f>計算シート!P4</f>
        <v/>
      </c>
      <c r="D4" s="54">
        <f>計算シート!V4</f>
        <v/>
      </c>
      <c r="E4" s="54">
        <f>計算シート!W4</f>
        <v/>
      </c>
      <c r="F4" s="54">
        <f>入力_月次データ!W4</f>
        <v/>
      </c>
      <c r="G4" s="54">
        <f>IF(F4="","―",E4-F4)</f>
        <v/>
      </c>
      <c r="H4" s="53">
        <f>IF(B4="","",IF(F4="","初回",IF(OR(ABS(G4)&gt;=ルール表_会社別!$C$30,ABS(G4)/F4&gt;=ルール表_会社別!$C$31),"要確認","")))</f>
        <v/>
      </c>
      <c r="I4" s="53">
        <f>入力_月次データ!X4</f>
        <v/>
      </c>
    </row>
    <row r="5" ht="17.15" customHeight="1" s="17">
      <c r="A5" s="50">
        <f>計算シート!A5</f>
        <v/>
      </c>
      <c r="B5" s="48">
        <f>計算シート!B5</f>
        <v/>
      </c>
      <c r="C5" s="50">
        <f>計算シート!P5</f>
        <v/>
      </c>
      <c r="D5" s="50">
        <f>計算シート!V5</f>
        <v/>
      </c>
      <c r="E5" s="50">
        <f>計算シート!W5</f>
        <v/>
      </c>
      <c r="F5" s="50">
        <f>入力_月次データ!W5</f>
        <v/>
      </c>
      <c r="G5" s="50">
        <f>IF(F5="","―",E5-F5)</f>
        <v/>
      </c>
      <c r="H5" s="48">
        <f>IF(B5="","",IF(F5="","初回",IF(OR(ABS(G5)&gt;=ルール表_会社別!$C$30,ABS(G5)/F5&gt;=ルール表_会社別!$C$31),"要確認","")))</f>
        <v/>
      </c>
      <c r="I5" s="48">
        <f>入力_月次データ!X5</f>
        <v/>
      </c>
    </row>
    <row r="6" ht="17.15" customHeight="1" s="17">
      <c r="A6" s="54">
        <f>計算シート!A6</f>
        <v/>
      </c>
      <c r="B6" s="53">
        <f>計算シート!B6</f>
        <v/>
      </c>
      <c r="C6" s="54">
        <f>計算シート!P6</f>
        <v/>
      </c>
      <c r="D6" s="54">
        <f>計算シート!V6</f>
        <v/>
      </c>
      <c r="E6" s="54">
        <f>計算シート!W6</f>
        <v/>
      </c>
      <c r="F6" s="54">
        <f>入力_月次データ!W6</f>
        <v/>
      </c>
      <c r="G6" s="54">
        <f>IF(F6="","―",E6-F6)</f>
        <v/>
      </c>
      <c r="H6" s="53">
        <f>IF(B6="","",IF(F6="","初回",IF(OR(ABS(G6)&gt;=ルール表_会社別!$C$30,ABS(G6)/F6&gt;=ルール表_会社別!$C$31),"要確認","")))</f>
        <v/>
      </c>
      <c r="I6" s="53">
        <f>入力_月次データ!X6</f>
        <v/>
      </c>
    </row>
    <row r="7" ht="15" customHeight="1" s="17">
      <c r="A7" s="50">
        <f>計算シート!A7</f>
        <v/>
      </c>
      <c r="B7" s="48">
        <f>計算シート!B7</f>
        <v/>
      </c>
      <c r="C7" s="50">
        <f>計算シート!P7</f>
        <v/>
      </c>
      <c r="D7" s="50">
        <f>計算シート!V7</f>
        <v/>
      </c>
      <c r="E7" s="50">
        <f>計算シート!W7</f>
        <v/>
      </c>
      <c r="F7" s="50">
        <f>入力_月次データ!W7</f>
        <v/>
      </c>
      <c r="G7" s="50">
        <f>IF(F7="","―",E7-F7)</f>
        <v/>
      </c>
      <c r="H7" s="48">
        <f>IF(B7="","",IF(F7="","初回",IF(OR(ABS(G7)&gt;=ルール表_会社別!$C$30,ABS(G7)/F7&gt;=ルール表_会社別!$C$31),"要確認","")))</f>
        <v/>
      </c>
      <c r="I7" s="48">
        <f>入力_月次データ!X7</f>
        <v/>
      </c>
    </row>
    <row r="8" ht="17.15" customHeight="1" s="17">
      <c r="A8" s="54">
        <f>計算シート!A8</f>
        <v/>
      </c>
      <c r="B8" s="53">
        <f>計算シート!B8</f>
        <v/>
      </c>
      <c r="C8" s="54">
        <f>計算シート!P8</f>
        <v/>
      </c>
      <c r="D8" s="54">
        <f>計算シート!V8</f>
        <v/>
      </c>
      <c r="E8" s="54">
        <f>計算シート!W8</f>
        <v/>
      </c>
      <c r="F8" s="54">
        <f>入力_月次データ!W8</f>
        <v/>
      </c>
      <c r="G8" s="54">
        <f>IF(F8="","―",E8-F8)</f>
        <v/>
      </c>
      <c r="H8" s="58">
        <f>IF(B8="","",IF(F8="","初回",IF(OR(ABS(G8)&gt;=ルール表_会社別!$C$30,ABS(G8)/F8&gt;=ルール表_会社別!$C$31),"要確認","")))</f>
        <v/>
      </c>
      <c r="I8" s="53">
        <f>入力_月次データ!X8</f>
        <v/>
      </c>
    </row>
    <row r="9" ht="15" customHeight="1" s="17">
      <c r="A9" s="50">
        <f>計算シート!A9</f>
        <v/>
      </c>
      <c r="B9" s="48">
        <f>計算シート!B9</f>
        <v/>
      </c>
      <c r="C9" s="50">
        <f>計算シート!P9</f>
        <v/>
      </c>
      <c r="D9" s="50">
        <f>計算シート!V9</f>
        <v/>
      </c>
      <c r="E9" s="50">
        <f>計算シート!W9</f>
        <v/>
      </c>
      <c r="F9" s="50">
        <f>入力_月次データ!W9</f>
        <v/>
      </c>
      <c r="G9" s="50">
        <f>IF(F9="","―",E9-F9)</f>
        <v/>
      </c>
      <c r="H9" s="59">
        <f>IF(B9="","",IF(F9="","初回",IF(OR(ABS(G9)&gt;=ルール表_会社別!$C$30,ABS(G9)/F9&gt;=ルール表_会社別!$C$31),"要確認","")))</f>
        <v/>
      </c>
      <c r="I9" s="48">
        <f>入力_月次データ!X9</f>
        <v/>
      </c>
    </row>
    <row r="10" ht="15" customHeight="1" s="17">
      <c r="A10" s="54">
        <f>計算シート!A10</f>
        <v/>
      </c>
      <c r="B10" s="53">
        <f>計算シート!B10</f>
        <v/>
      </c>
      <c r="C10" s="54">
        <f>計算シート!P10</f>
        <v/>
      </c>
      <c r="D10" s="54">
        <f>計算シート!V10</f>
        <v/>
      </c>
      <c r="E10" s="54">
        <f>計算シート!W10</f>
        <v/>
      </c>
      <c r="F10" s="54">
        <f>入力_月次データ!W10</f>
        <v/>
      </c>
      <c r="G10" s="54">
        <f>IF(F10="","―",E10-F10)</f>
        <v/>
      </c>
      <c r="H10" s="53">
        <f>IF(B10="","",IF(F10="","初回",IF(OR(ABS(G10)&gt;=ルール表_会社別!$C$30,ABS(G10)/F10&gt;=ルール表_会社別!$C$31),"要確認","")))</f>
        <v/>
      </c>
      <c r="I10" s="53">
        <f>入力_月次データ!X10</f>
        <v/>
      </c>
    </row>
    <row r="11" ht="17.15" customHeight="1" s="17">
      <c r="A11" s="50">
        <f>計算シート!A11</f>
        <v/>
      </c>
      <c r="B11" s="48">
        <f>計算シート!B11</f>
        <v/>
      </c>
      <c r="C11" s="50">
        <f>計算シート!P11</f>
        <v/>
      </c>
      <c r="D11" s="50">
        <f>計算シート!V11</f>
        <v/>
      </c>
      <c r="E11" s="50">
        <f>計算シート!W11</f>
        <v/>
      </c>
      <c r="F11" s="50">
        <f>入力_月次データ!W11</f>
        <v/>
      </c>
      <c r="G11" s="50">
        <f>IF(F11="","―",E11-F11)</f>
        <v/>
      </c>
      <c r="H11" s="48">
        <f>IF(B11="","",IF(F11="","初回",IF(OR(ABS(G11)&gt;=ルール表_会社別!$C$30,ABS(G11)/F11&gt;=ルール表_会社別!$C$31),"要確認","")))</f>
        <v/>
      </c>
      <c r="I11" s="48">
        <f>入力_月次データ!X11</f>
        <v/>
      </c>
    </row>
    <row r="12" ht="17.15" customHeight="1" s="17">
      <c r="A12" s="54">
        <f>計算シート!A12</f>
        <v/>
      </c>
      <c r="B12" s="53">
        <f>計算シート!B12</f>
        <v/>
      </c>
      <c r="C12" s="54">
        <f>計算シート!P12</f>
        <v/>
      </c>
      <c r="D12" s="54">
        <f>計算シート!V12</f>
        <v/>
      </c>
      <c r="E12" s="54">
        <f>計算シート!W12</f>
        <v/>
      </c>
      <c r="F12" s="54">
        <f>入力_月次データ!W12</f>
        <v/>
      </c>
      <c r="G12" s="54">
        <f>IF(F12="","―",E12-F12)</f>
        <v/>
      </c>
      <c r="H12" s="58">
        <f>IF(B12="","",IF(F12="","初回",IF(OR(ABS(G12)&gt;=ルール表_会社別!$C$30,ABS(G12)/F12&gt;=ルール表_会社別!$C$31),"要確認","")))</f>
        <v/>
      </c>
      <c r="I12" s="53">
        <f>入力_月次データ!X12</f>
        <v/>
      </c>
    </row>
    <row r="13" ht="15" customHeight="1" s="17">
      <c r="A13" s="50">
        <f>計算シート!A13</f>
        <v/>
      </c>
      <c r="B13" s="48">
        <f>計算シート!B13</f>
        <v/>
      </c>
      <c r="C13" s="50">
        <f>計算シート!P13</f>
        <v/>
      </c>
      <c r="D13" s="50">
        <f>計算シート!V13</f>
        <v/>
      </c>
      <c r="E13" s="50">
        <f>計算シート!W13</f>
        <v/>
      </c>
      <c r="F13" s="50">
        <f>入力_月次データ!W13</f>
        <v/>
      </c>
      <c r="G13" s="50">
        <f>IF(F13="","―",E13-F13)</f>
        <v/>
      </c>
      <c r="H13" s="60">
        <f>IF(B13="","",IF(F13="","初回",IF(OR(ABS(G13)&gt;=ルール表_会社別!$C$30,ABS(G13)/F13&gt;=ルール表_会社別!$C$31),"要確認","")))</f>
        <v/>
      </c>
      <c r="I13" s="48">
        <f>入力_月次データ!X13</f>
        <v/>
      </c>
    </row>
    <row r="14" ht="17.15" customHeight="1" s="17">
      <c r="A14" s="54">
        <f>計算シート!A14</f>
        <v/>
      </c>
      <c r="B14" s="53">
        <f>計算シート!B14</f>
        <v/>
      </c>
      <c r="C14" s="54">
        <f>計算シート!P14</f>
        <v/>
      </c>
      <c r="D14" s="54">
        <f>計算シート!V14</f>
        <v/>
      </c>
      <c r="E14" s="54">
        <f>計算シート!W14</f>
        <v/>
      </c>
      <c r="F14" s="54">
        <f>入力_月次データ!W14</f>
        <v/>
      </c>
      <c r="G14" s="54">
        <f>IF(F14="","―",E14-F14)</f>
        <v/>
      </c>
      <c r="H14" s="58">
        <f>IF(B14="","",IF(F14="","初回",IF(OR(ABS(G14)&gt;=ルール表_会社別!$C$30,ABS(G14)/F14&gt;=ルール表_会社別!$C$31),"要確認","")))</f>
        <v/>
      </c>
      <c r="I14" s="53">
        <f>入力_月次データ!X14</f>
        <v/>
      </c>
    </row>
    <row r="15" ht="15" customHeight="1" s="17">
      <c r="A15" s="50">
        <f>計算シート!A15</f>
        <v/>
      </c>
      <c r="B15" s="48">
        <f>計算シート!B15</f>
        <v/>
      </c>
      <c r="C15" s="50">
        <f>計算シート!P15</f>
        <v/>
      </c>
      <c r="D15" s="50">
        <f>計算シート!V15</f>
        <v/>
      </c>
      <c r="E15" s="50">
        <f>計算シート!W15</f>
        <v/>
      </c>
      <c r="F15" s="50">
        <f>入力_月次データ!W15</f>
        <v/>
      </c>
      <c r="G15" s="50">
        <f>IF(F15="","―",E15-F15)</f>
        <v/>
      </c>
      <c r="H15" s="48">
        <f>IF(B15="","",IF(F15="","初回",IF(OR(ABS(G15)&gt;=ルール表_会社別!$C$30,ABS(G15)/F15&gt;=ルール表_会社別!$C$31),"要確認","")))</f>
        <v/>
      </c>
      <c r="I15" s="48">
        <f>入力_月次データ!X15</f>
        <v/>
      </c>
    </row>
    <row r="16" ht="15" customHeight="1" s="17">
      <c r="A16" s="54">
        <f>計算シート!A16</f>
        <v/>
      </c>
      <c r="B16" s="53">
        <f>計算シート!B16</f>
        <v/>
      </c>
      <c r="C16" s="54">
        <f>計算シート!P16</f>
        <v/>
      </c>
      <c r="D16" s="54">
        <f>計算シート!V16</f>
        <v/>
      </c>
      <c r="E16" s="54">
        <f>計算シート!W16</f>
        <v/>
      </c>
      <c r="F16" s="54">
        <f>入力_月次データ!W16</f>
        <v/>
      </c>
      <c r="G16" s="54">
        <f>IF(F16="","―",E16-F16)</f>
        <v/>
      </c>
      <c r="H16" s="53">
        <f>IF(B16="","",IF(F16="","初回",IF(OR(ABS(G16)&gt;=ルール表_会社別!$C$30,ABS(G16)/F16&gt;=ルール表_会社別!$C$31),"要確認","")))</f>
        <v/>
      </c>
      <c r="I16" s="53">
        <f>入力_月次データ!X16</f>
        <v/>
      </c>
    </row>
    <row r="17" ht="15" customHeight="1" s="17">
      <c r="A17" s="50">
        <f>計算シート!A17</f>
        <v/>
      </c>
      <c r="B17" s="48">
        <f>計算シート!B17</f>
        <v/>
      </c>
      <c r="C17" s="50">
        <f>計算シート!P17</f>
        <v/>
      </c>
      <c r="D17" s="50">
        <f>計算シート!V17</f>
        <v/>
      </c>
      <c r="E17" s="50">
        <f>計算シート!W17</f>
        <v/>
      </c>
      <c r="F17" s="50">
        <f>入力_月次データ!W17</f>
        <v/>
      </c>
      <c r="G17" s="50">
        <f>IF(F17="","―",E17-F17)</f>
        <v/>
      </c>
      <c r="H17" s="48">
        <f>IF(B17="","",IF(F17="","初回",IF(OR(ABS(G17)&gt;=ルール表_会社別!$C$30,ABS(G17)/F17&gt;=ルール表_会社別!$C$31),"要確認","")))</f>
        <v/>
      </c>
      <c r="I17" s="48">
        <f>入力_月次データ!X17</f>
        <v/>
      </c>
    </row>
    <row r="18" ht="15" customHeight="1" s="17">
      <c r="A18" s="54">
        <f>計算シート!A18</f>
        <v/>
      </c>
      <c r="B18" s="53">
        <f>計算シート!B18</f>
        <v/>
      </c>
      <c r="C18" s="54">
        <f>計算シート!P18</f>
        <v/>
      </c>
      <c r="D18" s="54">
        <f>計算シート!V18</f>
        <v/>
      </c>
      <c r="E18" s="54">
        <f>計算シート!W18</f>
        <v/>
      </c>
      <c r="F18" s="54">
        <f>入力_月次データ!W18</f>
        <v/>
      </c>
      <c r="G18" s="54">
        <f>IF(F18="","―",E18-F18)</f>
        <v/>
      </c>
      <c r="H18" s="53">
        <f>IF(B18="","",IF(F18="","初回",IF(OR(ABS(G18)&gt;=ルール表_会社別!$C$30,ABS(G18)/F18&gt;=ルール表_会社別!$C$31),"要確認","")))</f>
        <v/>
      </c>
      <c r="I18" s="53">
        <f>入力_月次データ!X18</f>
        <v/>
      </c>
    </row>
    <row r="19" ht="15" customHeight="1" s="17">
      <c r="A19" s="50">
        <f>計算シート!A19</f>
        <v/>
      </c>
      <c r="B19" s="48">
        <f>計算シート!B19</f>
        <v/>
      </c>
      <c r="C19" s="50">
        <f>計算シート!P19</f>
        <v/>
      </c>
      <c r="D19" s="50">
        <f>計算シート!V19</f>
        <v/>
      </c>
      <c r="E19" s="50">
        <f>計算シート!W19</f>
        <v/>
      </c>
      <c r="F19" s="50">
        <f>入力_月次データ!W19</f>
        <v/>
      </c>
      <c r="G19" s="50">
        <f>IF(F19="","―",E19-F19)</f>
        <v/>
      </c>
      <c r="H19" s="48">
        <f>IF(B19="","",IF(F19="","初回",IF(OR(ABS(G19)&gt;=ルール表_会社別!$C$30,ABS(G19)/F19&gt;=ルール表_会社別!$C$31),"要確認","")))</f>
        <v/>
      </c>
      <c r="I19" s="48">
        <f>入力_月次データ!X19</f>
        <v/>
      </c>
    </row>
    <row r="20" ht="15" customHeight="1" s="17">
      <c r="A20" s="54">
        <f>計算シート!A20</f>
        <v/>
      </c>
      <c r="B20" s="53">
        <f>計算シート!B20</f>
        <v/>
      </c>
      <c r="C20" s="54">
        <f>計算シート!P20</f>
        <v/>
      </c>
      <c r="D20" s="54">
        <f>計算シート!V20</f>
        <v/>
      </c>
      <c r="E20" s="54">
        <f>計算シート!W20</f>
        <v/>
      </c>
      <c r="F20" s="54">
        <f>入力_月次データ!W20</f>
        <v/>
      </c>
      <c r="G20" s="54">
        <f>IF(F20="","―",E20-F20)</f>
        <v/>
      </c>
      <c r="H20" s="53">
        <f>IF(B20="","",IF(F20="","初回",IF(OR(ABS(G20)&gt;=ルール表_会社別!$C$30,ABS(G20)/F20&gt;=ルール表_会社別!$C$31),"要確認","")))</f>
        <v/>
      </c>
      <c r="I20" s="53">
        <f>入力_月次データ!X20</f>
        <v/>
      </c>
    </row>
    <row r="21" ht="15" customHeight="1" s="17">
      <c r="A21" s="50">
        <f>計算シート!A21</f>
        <v/>
      </c>
      <c r="B21" s="48">
        <f>計算シート!B21</f>
        <v/>
      </c>
      <c r="C21" s="50">
        <f>計算シート!P21</f>
        <v/>
      </c>
      <c r="D21" s="50">
        <f>計算シート!V21</f>
        <v/>
      </c>
      <c r="E21" s="50">
        <f>計算シート!W21</f>
        <v/>
      </c>
      <c r="F21" s="50">
        <f>入力_月次データ!W21</f>
        <v/>
      </c>
      <c r="G21" s="50">
        <f>IF(F21="","―",E21-F21)</f>
        <v/>
      </c>
      <c r="H21" s="48">
        <f>IF(B21="","",IF(F21="","初回",IF(OR(ABS(G21)&gt;=ルール表_会社別!$C$30,ABS(G21)/F21&gt;=ルール表_会社別!$C$31),"要確認","")))</f>
        <v/>
      </c>
      <c r="I21" s="48">
        <f>入力_月次データ!X21</f>
        <v/>
      </c>
    </row>
    <row r="22" ht="15" customHeight="1" s="17">
      <c r="A22" s="54">
        <f>計算シート!A22</f>
        <v/>
      </c>
      <c r="B22" s="53">
        <f>計算シート!B22</f>
        <v/>
      </c>
      <c r="C22" s="54">
        <f>計算シート!P22</f>
        <v/>
      </c>
      <c r="D22" s="54">
        <f>計算シート!V22</f>
        <v/>
      </c>
      <c r="E22" s="54">
        <f>計算シート!W22</f>
        <v/>
      </c>
      <c r="F22" s="54">
        <f>入力_月次データ!W22</f>
        <v/>
      </c>
      <c r="G22" s="54">
        <f>IF(F22="","―",E22-F22)</f>
        <v/>
      </c>
      <c r="H22" s="53">
        <f>IF(B22="","",IF(F22="","初回",IF(OR(ABS(G22)&gt;=ルール表_会社別!$C$30,ABS(G22)/F22&gt;=ルール表_会社別!$C$31),"要確認","")))</f>
        <v/>
      </c>
      <c r="I22" s="53">
        <f>入力_月次データ!X22</f>
        <v/>
      </c>
    </row>
    <row r="23" ht="15" customHeight="1" s="17">
      <c r="A23" s="50">
        <f>計算シート!A23</f>
        <v/>
      </c>
      <c r="B23" s="48">
        <f>計算シート!B23</f>
        <v/>
      </c>
      <c r="C23" s="50">
        <f>計算シート!P23</f>
        <v/>
      </c>
      <c r="D23" s="50">
        <f>計算シート!V23</f>
        <v/>
      </c>
      <c r="E23" s="50">
        <f>計算シート!W23</f>
        <v/>
      </c>
      <c r="F23" s="50">
        <f>入力_月次データ!W23</f>
        <v/>
      </c>
      <c r="G23" s="50">
        <f>IF(F23="","―",E23-F23)</f>
        <v/>
      </c>
      <c r="H23" s="48">
        <f>IF(B23="","",IF(F23="","初回",IF(OR(ABS(G23)&gt;=ルール表_会社別!$C$30,ABS(G23)/F23&gt;=ルール表_会社別!$C$31),"要確認","")))</f>
        <v/>
      </c>
      <c r="I23" s="48">
        <f>入力_月次データ!X23</f>
        <v/>
      </c>
    </row>
    <row r="24" ht="15" customHeight="1" s="17">
      <c r="A24" s="54">
        <f>計算シート!A24</f>
        <v/>
      </c>
      <c r="B24" s="53">
        <f>計算シート!B24</f>
        <v/>
      </c>
      <c r="C24" s="54">
        <f>計算シート!P24</f>
        <v/>
      </c>
      <c r="D24" s="54">
        <f>計算シート!V24</f>
        <v/>
      </c>
      <c r="E24" s="54">
        <f>計算シート!W24</f>
        <v/>
      </c>
      <c r="F24" s="54">
        <f>入力_月次データ!W24</f>
        <v/>
      </c>
      <c r="G24" s="54">
        <f>IF(F24="","―",E24-F24)</f>
        <v/>
      </c>
      <c r="H24" s="53">
        <f>IF(B24="","",IF(F24="","初回",IF(OR(ABS(G24)&gt;=ルール表_会社別!$C$30,ABS(G24)/F24&gt;=ルール表_会社別!$C$31),"要確認","")))</f>
        <v/>
      </c>
      <c r="I24" s="53">
        <f>入力_月次データ!X24</f>
        <v/>
      </c>
    </row>
    <row r="25" ht="15" customHeight="1" s="17">
      <c r="A25" s="50">
        <f>計算シート!A25</f>
        <v/>
      </c>
      <c r="B25" s="48">
        <f>計算シート!B25</f>
        <v/>
      </c>
      <c r="C25" s="50">
        <f>計算シート!P25</f>
        <v/>
      </c>
      <c r="D25" s="50">
        <f>計算シート!V25</f>
        <v/>
      </c>
      <c r="E25" s="50">
        <f>計算シート!W25</f>
        <v/>
      </c>
      <c r="F25" s="50">
        <f>入力_月次データ!W25</f>
        <v/>
      </c>
      <c r="G25" s="50">
        <f>IF(F25="","―",E25-F25)</f>
        <v/>
      </c>
      <c r="H25" s="48">
        <f>IF(B25="","",IF(F25="","初回",IF(OR(ABS(G25)&gt;=ルール表_会社別!$C$30,ABS(G25)/F25&gt;=ルール表_会社別!$C$31),"要確認","")))</f>
        <v/>
      </c>
      <c r="I25" s="48">
        <f>入力_月次データ!X25</f>
        <v/>
      </c>
    </row>
    <row r="26" ht="15" customHeight="1" s="17">
      <c r="A26" s="54">
        <f>計算シート!A26</f>
        <v/>
      </c>
      <c r="B26" s="53">
        <f>計算シート!B26</f>
        <v/>
      </c>
      <c r="C26" s="54">
        <f>計算シート!P26</f>
        <v/>
      </c>
      <c r="D26" s="54">
        <f>計算シート!V26</f>
        <v/>
      </c>
      <c r="E26" s="54">
        <f>計算シート!W26</f>
        <v/>
      </c>
      <c r="F26" s="54">
        <f>入力_月次データ!W26</f>
        <v/>
      </c>
      <c r="G26" s="54">
        <f>IF(F26="","―",E26-F26)</f>
        <v/>
      </c>
      <c r="H26" s="53">
        <f>IF(B26="","",IF(F26="","初回",IF(OR(ABS(G26)&gt;=ルール表_会社別!$C$30,ABS(G26)/F26&gt;=ルール表_会社別!$C$31),"要確認","")))</f>
        <v/>
      </c>
      <c r="I26" s="53">
        <f>入力_月次データ!X26</f>
        <v/>
      </c>
    </row>
    <row r="27" ht="15" customHeight="1" s="17">
      <c r="A27" s="50">
        <f>計算シート!A27</f>
        <v/>
      </c>
      <c r="B27" s="48">
        <f>計算シート!B27</f>
        <v/>
      </c>
      <c r="C27" s="50">
        <f>計算シート!P27</f>
        <v/>
      </c>
      <c r="D27" s="50">
        <f>計算シート!V27</f>
        <v/>
      </c>
      <c r="E27" s="50">
        <f>計算シート!W27</f>
        <v/>
      </c>
      <c r="F27" s="50">
        <f>入力_月次データ!W27</f>
        <v/>
      </c>
      <c r="G27" s="50">
        <f>IF(F27="","―",E27-F27)</f>
        <v/>
      </c>
      <c r="H27" s="48">
        <f>IF(B27="","",IF(F27="","初回",IF(OR(ABS(G27)&gt;=ルール表_会社別!$C$30,ABS(G27)/F27&gt;=ルール表_会社別!$C$31),"要確認","")))</f>
        <v/>
      </c>
      <c r="I27" s="48">
        <f>入力_月次データ!X27</f>
        <v/>
      </c>
    </row>
    <row r="28" ht="15" customHeight="1" s="17">
      <c r="A28" s="54">
        <f>計算シート!A28</f>
        <v/>
      </c>
      <c r="B28" s="53">
        <f>計算シート!B28</f>
        <v/>
      </c>
      <c r="C28" s="54">
        <f>計算シート!P28</f>
        <v/>
      </c>
      <c r="D28" s="54">
        <f>計算シート!V28</f>
        <v/>
      </c>
      <c r="E28" s="54">
        <f>計算シート!W28</f>
        <v/>
      </c>
      <c r="F28" s="54">
        <f>入力_月次データ!W28</f>
        <v/>
      </c>
      <c r="G28" s="54">
        <f>IF(F28="","―",E28-F28)</f>
        <v/>
      </c>
      <c r="H28" s="53">
        <f>IF(B28="","",IF(F28="","初回",IF(OR(ABS(G28)&gt;=ルール表_会社別!$C$30,ABS(G28)/F28&gt;=ルール表_会社別!$C$31),"要確認","")))</f>
        <v/>
      </c>
      <c r="I28" s="53">
        <f>入力_月次データ!X28</f>
        <v/>
      </c>
    </row>
    <row r="29" ht="15" customHeight="1" s="17">
      <c r="A29" s="50">
        <f>計算シート!A29</f>
        <v/>
      </c>
      <c r="B29" s="48">
        <f>計算シート!B29</f>
        <v/>
      </c>
      <c r="C29" s="50">
        <f>計算シート!P29</f>
        <v/>
      </c>
      <c r="D29" s="50">
        <f>計算シート!V29</f>
        <v/>
      </c>
      <c r="E29" s="50">
        <f>計算シート!W29</f>
        <v/>
      </c>
      <c r="F29" s="50">
        <f>入力_月次データ!W29</f>
        <v/>
      </c>
      <c r="G29" s="50">
        <f>IF(F29="","―",E29-F29)</f>
        <v/>
      </c>
      <c r="H29" s="48">
        <f>IF(B29="","",IF(F29="","初回",IF(OR(ABS(G29)&gt;=ルール表_会社別!$C$30,ABS(G29)/F29&gt;=ルール表_会社別!$C$31),"要確認","")))</f>
        <v/>
      </c>
      <c r="I29" s="48">
        <f>入力_月次データ!X29</f>
        <v/>
      </c>
    </row>
    <row r="30" ht="15" customHeight="1" s="17">
      <c r="A30" s="54">
        <f>計算シート!A30</f>
        <v/>
      </c>
      <c r="B30" s="53">
        <f>計算シート!B30</f>
        <v/>
      </c>
      <c r="C30" s="54">
        <f>計算シート!P30</f>
        <v/>
      </c>
      <c r="D30" s="54">
        <f>計算シート!V30</f>
        <v/>
      </c>
      <c r="E30" s="54">
        <f>計算シート!W30</f>
        <v/>
      </c>
      <c r="F30" s="54">
        <f>入力_月次データ!W30</f>
        <v/>
      </c>
      <c r="G30" s="54">
        <f>IF(F30="","―",E30-F30)</f>
        <v/>
      </c>
      <c r="H30" s="53">
        <f>IF(B30="","",IF(F30="","初回",IF(OR(ABS(G30)&gt;=ルール表_会社別!$C$30,ABS(G30)/F30&gt;=ルール表_会社別!$C$31),"要確認","")))</f>
        <v/>
      </c>
      <c r="I30" s="53">
        <f>入力_月次データ!X30</f>
        <v/>
      </c>
    </row>
    <row r="31" ht="15" customHeight="1" s="17">
      <c r="A31" s="50">
        <f>計算シート!A31</f>
        <v/>
      </c>
      <c r="B31" s="48">
        <f>計算シート!B31</f>
        <v/>
      </c>
      <c r="C31" s="50">
        <f>計算シート!P31</f>
        <v/>
      </c>
      <c r="D31" s="50">
        <f>計算シート!V31</f>
        <v/>
      </c>
      <c r="E31" s="50">
        <f>計算シート!W31</f>
        <v/>
      </c>
      <c r="F31" s="50">
        <f>入力_月次データ!W31</f>
        <v/>
      </c>
      <c r="G31" s="50">
        <f>IF(F31="","―",E31-F31)</f>
        <v/>
      </c>
      <c r="H31" s="48">
        <f>IF(B31="","",IF(F31="","初回",IF(OR(ABS(G31)&gt;=ルール表_会社別!$C$30,ABS(G31)/F31&gt;=ルール表_会社別!$C$31),"要確認","")))</f>
        <v/>
      </c>
      <c r="I31" s="48">
        <f>入力_月次データ!X31</f>
        <v/>
      </c>
    </row>
    <row r="32" ht="15" customHeight="1" s="17">
      <c r="A32" s="54">
        <f>計算シート!A32</f>
        <v/>
      </c>
      <c r="B32" s="53">
        <f>計算シート!B32</f>
        <v/>
      </c>
      <c r="C32" s="54">
        <f>計算シート!P32</f>
        <v/>
      </c>
      <c r="D32" s="54">
        <f>計算シート!V32</f>
        <v/>
      </c>
      <c r="E32" s="54">
        <f>計算シート!W32</f>
        <v/>
      </c>
      <c r="F32" s="54">
        <f>入力_月次データ!W32</f>
        <v/>
      </c>
      <c r="G32" s="54">
        <f>IF(F32="","―",E32-F32)</f>
        <v/>
      </c>
      <c r="H32" s="53">
        <f>IF(B32="","",IF(F32="","初回",IF(OR(ABS(G32)&gt;=ルール表_会社別!$C$30,ABS(G32)/F32&gt;=ルール表_会社別!$C$31),"要確認","")))</f>
        <v/>
      </c>
      <c r="I32" s="53">
        <f>入力_月次データ!X32</f>
        <v/>
      </c>
    </row>
    <row r="33" ht="20" customHeight="1" s="17">
      <c r="A33" s="61" t="n"/>
      <c r="B33" s="62" t="inlineStr">
        <is>
          <t>合計</t>
        </is>
      </c>
      <c r="C33" s="63">
        <f>SUM(C3:C32)</f>
        <v/>
      </c>
      <c r="D33" s="63">
        <f>SUM(D3:D32)</f>
        <v/>
      </c>
      <c r="E33" s="63">
        <f>SUM(E3:E32)</f>
        <v/>
      </c>
      <c r="F33" s="61" t="n"/>
      <c r="G33" s="61" t="n"/>
      <c r="H33" s="61" t="n"/>
      <c r="I33" s="61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D48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zeroHeight="0" outlineLevelRow="0"/>
  <cols>
    <col width="24" customWidth="1" style="22" min="1" max="1"/>
    <col width="15" customWidth="1" style="22" min="2" max="2"/>
    <col width="20" customWidth="1" style="22" min="3" max="3"/>
    <col width="15" customWidth="1" style="22" min="4" max="4"/>
  </cols>
  <sheetData>
    <row r="1" ht="15" customHeight="1" s="17">
      <c r="A1" s="64" t="inlineStr">
        <is>
          <t>給与明細（計算シートから数式で生成。実運用では先方の現行明細の書式に合わせて項目・並びを直す）</t>
        </is>
      </c>
    </row>
    <row r="2"/>
    <row r="3" ht="17.15" customHeight="1" s="17">
      <c r="A3" s="65">
        <f>IF(計算シート!B3="","","従業員コード："&amp;計算シート!B3&amp;"（"&amp;計算シート!C3&amp;"）")</f>
        <v/>
      </c>
    </row>
    <row r="4" ht="15" customHeight="1" s="17">
      <c r="A4" s="66">
        <f>IF(計算シート!B3="","","基本給等")</f>
        <v/>
      </c>
      <c r="B4" s="67">
        <f>IF(計算シート!B3="","",計算シート!D3)</f>
        <v/>
      </c>
      <c r="C4" s="66">
        <f>IF(計算シート!B3="","","社会保険")</f>
        <v/>
      </c>
      <c r="D4" s="67">
        <f>IF(計算シート!B3="","",計算シート!Q3)</f>
        <v/>
      </c>
    </row>
    <row r="5" ht="15" customHeight="1" s="17">
      <c r="A5" s="66">
        <f>IF(計算シート!B3="","","残業代")</f>
        <v/>
      </c>
      <c r="B5" s="67">
        <f>IF(計算シート!B3="","",計算シート!E3)</f>
        <v/>
      </c>
      <c r="C5" s="66">
        <f>IF(計算シート!B3="","","雇用保険")</f>
        <v/>
      </c>
      <c r="D5" s="67">
        <f>IF(計算シート!B3="","",計算シート!R3)</f>
        <v/>
      </c>
    </row>
    <row r="6" ht="15" customHeight="1" s="17">
      <c r="A6" s="66">
        <f>IF(計算シート!B3="","","固定残業代")</f>
        <v/>
      </c>
      <c r="B6" s="67">
        <f>IF(計算シート!B3="","",計算シート!F3)</f>
        <v/>
      </c>
      <c r="C6" s="66">
        <f>IF(計算シート!B3="","","所得税")</f>
        <v/>
      </c>
      <c r="D6" s="67">
        <f>IF(計算シート!B3="","",計算シート!S3)</f>
        <v/>
      </c>
    </row>
    <row r="7" ht="17.15" customHeight="1" s="17">
      <c r="A7" s="66">
        <f>IF(計算シート!B3="","","手当1")</f>
        <v/>
      </c>
      <c r="B7" s="67">
        <f>IF(計算シート!B3="","",計算シート!G3)</f>
        <v/>
      </c>
      <c r="C7" s="66">
        <f>IF(計算シート!B3="","","住民税")</f>
        <v/>
      </c>
      <c r="D7" s="67">
        <f>IF(計算シート!B3="","",計算シート!T3)</f>
        <v/>
      </c>
    </row>
    <row r="8" ht="17.15" customHeight="1" s="17">
      <c r="A8" s="66">
        <f>IF(計算シート!B3="","","手当2")</f>
        <v/>
      </c>
      <c r="B8" s="67">
        <f>IF(計算シート!B3="","",計算シート!H3)</f>
        <v/>
      </c>
      <c r="C8" s="66">
        <f>IF(計算シート!B3="","","その他控除")</f>
        <v/>
      </c>
      <c r="D8" s="67">
        <f>IF(計算シート!B3="","",計算シート!U3)</f>
        <v/>
      </c>
    </row>
    <row r="9" ht="17.15" customHeight="1" s="17">
      <c r="A9" s="66">
        <f>IF(計算シート!B3="","","手当3")</f>
        <v/>
      </c>
      <c r="B9" s="67">
        <f>IF(計算シート!B3="","",計算シート!I3)</f>
        <v/>
      </c>
    </row>
    <row r="10" ht="17.15" customHeight="1" s="17">
      <c r="A10" s="66">
        <f>IF(計算シート!B3="","","手当4")</f>
        <v/>
      </c>
      <c r="B10" s="67">
        <f>IF(計算シート!B3="","",計算シート!J3)</f>
        <v/>
      </c>
    </row>
    <row r="11" ht="17.15" customHeight="1" s="17">
      <c r="A11" s="66">
        <f>IF(計算シート!B3="","","インセンティブA（歩合）")</f>
        <v/>
      </c>
      <c r="B11" s="67">
        <f>IF(計算シート!B3="","",計算シート!K3)</f>
        <v/>
      </c>
    </row>
    <row r="12" ht="17.15" customHeight="1" s="17">
      <c r="A12" s="66">
        <f>IF(計算シート!B3="","","インセンティブB（件数）")</f>
        <v/>
      </c>
      <c r="B12" s="67">
        <f>IF(計算シート!B3="","",計算シート!L3)</f>
        <v/>
      </c>
    </row>
    <row r="13" ht="15" customHeight="1" s="17">
      <c r="A13" s="66">
        <f>IF(計算シート!B3="","","インセンティブ（固定額）")</f>
        <v/>
      </c>
      <c r="B13" s="67">
        <f>IF(計算シート!B3="","",計算シート!M3)</f>
        <v/>
      </c>
    </row>
    <row r="14" ht="15" customHeight="1" s="17">
      <c r="A14" s="66">
        <f>IF(計算シート!B3="","","通勤費")</f>
        <v/>
      </c>
      <c r="B14" s="67">
        <f>IF(計算シート!B3="","",計算シート!N3)</f>
        <v/>
      </c>
    </row>
    <row r="15" ht="15" customHeight="1" s="17">
      <c r="A15" s="66">
        <f>IF(計算シート!B3="","","その他支給")</f>
        <v/>
      </c>
      <c r="B15" s="67">
        <f>IF(計算シート!B3="","",計算シート!O3)</f>
        <v/>
      </c>
    </row>
    <row r="16" ht="15" customHeight="1" s="17">
      <c r="A16" s="65">
        <f>IF(計算シート!B3="","","支給合計")</f>
        <v/>
      </c>
      <c r="B16" s="68">
        <f>IF(計算シート!B3="","",計算シート!P3)</f>
        <v/>
      </c>
      <c r="C16" s="65">
        <f>IF(計算シート!B3="","","控除合計")</f>
        <v/>
      </c>
      <c r="D16" s="68">
        <f>IF(計算シート!B3="","",計算シート!V3)</f>
        <v/>
      </c>
    </row>
    <row r="17" ht="15" customHeight="1" s="17">
      <c r="A17" s="65">
        <f>IF(計算シート!B3="","","差引支給額")</f>
        <v/>
      </c>
      <c r="B17" s="68">
        <f>IF(計算シート!B3="","",計算シート!W3)</f>
        <v/>
      </c>
    </row>
    <row r="18"/>
    <row r="19" ht="17.15" customHeight="1" s="17">
      <c r="A19" s="65">
        <f>IF(計算シート!B4="","","従業員コード："&amp;計算シート!B4&amp;"（"&amp;計算シート!C4&amp;"）")</f>
        <v/>
      </c>
    </row>
    <row r="20" ht="15" customHeight="1" s="17">
      <c r="A20" s="66">
        <f>IF(計算シート!B4="","","基本給等")</f>
        <v/>
      </c>
      <c r="B20" s="67">
        <f>IF(計算シート!B4="","",計算シート!D4)</f>
        <v/>
      </c>
      <c r="C20" s="66">
        <f>IF(計算シート!B4="","","社会保険")</f>
        <v/>
      </c>
      <c r="D20" s="67">
        <f>IF(計算シート!B4="","",計算シート!Q4)</f>
        <v/>
      </c>
    </row>
    <row r="21" ht="15" customHeight="1" s="17">
      <c r="A21" s="66">
        <f>IF(計算シート!B4="","","残業代")</f>
        <v/>
      </c>
      <c r="B21" s="67">
        <f>IF(計算シート!B4="","",計算シート!E4)</f>
        <v/>
      </c>
      <c r="C21" s="66">
        <f>IF(計算シート!B4="","","雇用保険")</f>
        <v/>
      </c>
      <c r="D21" s="67">
        <f>IF(計算シート!B4="","",計算シート!R4)</f>
        <v/>
      </c>
    </row>
    <row r="22" ht="15" customHeight="1" s="17">
      <c r="A22" s="66">
        <f>IF(計算シート!B4="","","固定残業代")</f>
        <v/>
      </c>
      <c r="B22" s="67">
        <f>IF(計算シート!B4="","",計算シート!F4)</f>
        <v/>
      </c>
      <c r="C22" s="66">
        <f>IF(計算シート!B4="","","所得税")</f>
        <v/>
      </c>
      <c r="D22" s="67">
        <f>IF(計算シート!B4="","",計算シート!S4)</f>
        <v/>
      </c>
    </row>
    <row r="23" ht="17.15" customHeight="1" s="17">
      <c r="A23" s="66">
        <f>IF(計算シート!B4="","","手当1")</f>
        <v/>
      </c>
      <c r="B23" s="67">
        <f>IF(計算シート!B4="","",計算シート!G4)</f>
        <v/>
      </c>
      <c r="C23" s="66">
        <f>IF(計算シート!B4="","","住民税")</f>
        <v/>
      </c>
      <c r="D23" s="67">
        <f>IF(計算シート!B4="","",計算シート!T4)</f>
        <v/>
      </c>
    </row>
    <row r="24" ht="17.15" customHeight="1" s="17">
      <c r="A24" s="66">
        <f>IF(計算シート!B4="","","手当2")</f>
        <v/>
      </c>
      <c r="B24" s="67">
        <f>IF(計算シート!B4="","",計算シート!H4)</f>
        <v/>
      </c>
      <c r="C24" s="66">
        <f>IF(計算シート!B4="","","その他控除")</f>
        <v/>
      </c>
      <c r="D24" s="67">
        <f>IF(計算シート!B4="","",計算シート!U4)</f>
        <v/>
      </c>
    </row>
    <row r="25" ht="17.15" customHeight="1" s="17">
      <c r="A25" s="66">
        <f>IF(計算シート!B4="","","手当3")</f>
        <v/>
      </c>
      <c r="B25" s="67">
        <f>IF(計算シート!B4="","",計算シート!I4)</f>
        <v/>
      </c>
    </row>
    <row r="26" ht="17.15" customHeight="1" s="17">
      <c r="A26" s="66">
        <f>IF(計算シート!B4="","","手当4")</f>
        <v/>
      </c>
      <c r="B26" s="67">
        <f>IF(計算シート!B4="","",計算シート!J4)</f>
        <v/>
      </c>
    </row>
    <row r="27" ht="17.15" customHeight="1" s="17">
      <c r="A27" s="66">
        <f>IF(計算シート!B4="","","インセンティブA（歩合）")</f>
        <v/>
      </c>
      <c r="B27" s="67">
        <f>IF(計算シート!B4="","",計算シート!K4)</f>
        <v/>
      </c>
    </row>
    <row r="28" ht="17.15" customHeight="1" s="17">
      <c r="A28" s="66">
        <f>IF(計算シート!B4="","","インセンティブB（件数）")</f>
        <v/>
      </c>
      <c r="B28" s="67">
        <f>IF(計算シート!B4="","",計算シート!L4)</f>
        <v/>
      </c>
    </row>
    <row r="29" ht="15" customHeight="1" s="17">
      <c r="A29" s="66">
        <f>IF(計算シート!B4="","","インセンティブ（固定額）")</f>
        <v/>
      </c>
      <c r="B29" s="67">
        <f>IF(計算シート!B4="","",計算シート!M4)</f>
        <v/>
      </c>
    </row>
    <row r="30" ht="15" customHeight="1" s="17">
      <c r="A30" s="66">
        <f>IF(計算シート!B4="","","通勤費")</f>
        <v/>
      </c>
      <c r="B30" s="67">
        <f>IF(計算シート!B4="","",計算シート!N4)</f>
        <v/>
      </c>
    </row>
    <row r="31" ht="15" customHeight="1" s="17">
      <c r="A31" s="66">
        <f>IF(計算シート!B4="","","その他支給")</f>
        <v/>
      </c>
      <c r="B31" s="67">
        <f>IF(計算シート!B4="","",計算シート!O4)</f>
        <v/>
      </c>
    </row>
    <row r="32" ht="15" customHeight="1" s="17">
      <c r="A32" s="65">
        <f>IF(計算シート!B4="","","支給合計")</f>
        <v/>
      </c>
      <c r="B32" s="68">
        <f>IF(計算シート!B4="","",計算シート!P4)</f>
        <v/>
      </c>
      <c r="C32" s="65">
        <f>IF(計算シート!B4="","","控除合計")</f>
        <v/>
      </c>
      <c r="D32" s="68">
        <f>IF(計算シート!B4="","",計算シート!V4)</f>
        <v/>
      </c>
    </row>
    <row r="33" ht="15" customHeight="1" s="17">
      <c r="A33" s="65">
        <f>IF(計算シート!B4="","","差引支給額")</f>
        <v/>
      </c>
      <c r="B33" s="68">
        <f>IF(計算シート!B4="","",計算シート!W4)</f>
        <v/>
      </c>
    </row>
    <row r="34"/>
    <row r="35" ht="17.15" customHeight="1" s="17">
      <c r="A35" s="65">
        <f>IF(計算シート!B5="","","従業員コード："&amp;計算シート!B5&amp;"（"&amp;計算シート!C5&amp;"）")</f>
        <v/>
      </c>
    </row>
    <row r="36" ht="15" customHeight="1" s="17">
      <c r="A36" s="66">
        <f>IF(計算シート!B5="","","基本給等")</f>
        <v/>
      </c>
      <c r="B36" s="67">
        <f>IF(計算シート!B5="","",計算シート!D5)</f>
        <v/>
      </c>
      <c r="C36" s="66">
        <f>IF(計算シート!B5="","","社会保険")</f>
        <v/>
      </c>
      <c r="D36" s="67">
        <f>IF(計算シート!B5="","",計算シート!Q5)</f>
        <v/>
      </c>
    </row>
    <row r="37" ht="15" customHeight="1" s="17">
      <c r="A37" s="66">
        <f>IF(計算シート!B5="","","残業代")</f>
        <v/>
      </c>
      <c r="B37" s="67">
        <f>IF(計算シート!B5="","",計算シート!E5)</f>
        <v/>
      </c>
      <c r="C37" s="66">
        <f>IF(計算シート!B5="","","雇用保険")</f>
        <v/>
      </c>
      <c r="D37" s="67">
        <f>IF(計算シート!B5="","",計算シート!R5)</f>
        <v/>
      </c>
    </row>
    <row r="38" ht="15" customHeight="1" s="17">
      <c r="A38" s="66">
        <f>IF(計算シート!B5="","","固定残業代")</f>
        <v/>
      </c>
      <c r="B38" s="67">
        <f>IF(計算シート!B5="","",計算シート!F5)</f>
        <v/>
      </c>
      <c r="C38" s="66">
        <f>IF(計算シート!B5="","","所得税")</f>
        <v/>
      </c>
      <c r="D38" s="67">
        <f>IF(計算シート!B5="","",計算シート!S5)</f>
        <v/>
      </c>
    </row>
    <row r="39" ht="17.15" customHeight="1" s="17">
      <c r="A39" s="66">
        <f>IF(計算シート!B5="","","手当1")</f>
        <v/>
      </c>
      <c r="B39" s="67">
        <f>IF(計算シート!B5="","",計算シート!G5)</f>
        <v/>
      </c>
      <c r="C39" s="66">
        <f>IF(計算シート!B5="","","住民税")</f>
        <v/>
      </c>
      <c r="D39" s="67">
        <f>IF(計算シート!B5="","",計算シート!T5)</f>
        <v/>
      </c>
    </row>
    <row r="40" ht="17.15" customHeight="1" s="17">
      <c r="A40" s="66">
        <f>IF(計算シート!B5="","","手当2")</f>
        <v/>
      </c>
      <c r="B40" s="67">
        <f>IF(計算シート!B5="","",計算シート!H5)</f>
        <v/>
      </c>
      <c r="C40" s="66">
        <f>IF(計算シート!B5="","","その他控除")</f>
        <v/>
      </c>
      <c r="D40" s="67">
        <f>IF(計算シート!B5="","",計算シート!U5)</f>
        <v/>
      </c>
    </row>
    <row r="41" ht="17.15" customHeight="1" s="17">
      <c r="A41" s="66">
        <f>IF(計算シート!B5="","","手当3")</f>
        <v/>
      </c>
      <c r="B41" s="67">
        <f>IF(計算シート!B5="","",計算シート!I5)</f>
        <v/>
      </c>
    </row>
    <row r="42" ht="17.15" customHeight="1" s="17">
      <c r="A42" s="66">
        <f>IF(計算シート!B5="","","手当4")</f>
        <v/>
      </c>
      <c r="B42" s="67">
        <f>IF(計算シート!B5="","",計算シート!J5)</f>
        <v/>
      </c>
    </row>
    <row r="43" ht="17.15" customHeight="1" s="17">
      <c r="A43" s="66">
        <f>IF(計算シート!B5="","","インセンティブA（歩合）")</f>
        <v/>
      </c>
      <c r="B43" s="67">
        <f>IF(計算シート!B5="","",計算シート!K5)</f>
        <v/>
      </c>
    </row>
    <row r="44" ht="17.15" customHeight="1" s="17">
      <c r="A44" s="66">
        <f>IF(計算シート!B5="","","インセンティブB（件数）")</f>
        <v/>
      </c>
      <c r="B44" s="67">
        <f>IF(計算シート!B5="","",計算シート!L5)</f>
        <v/>
      </c>
    </row>
    <row r="45" ht="15" customHeight="1" s="17">
      <c r="A45" s="66">
        <f>IF(計算シート!B5="","","インセンティブ（固定額）")</f>
        <v/>
      </c>
      <c r="B45" s="67">
        <f>IF(計算シート!B5="","",計算シート!M5)</f>
        <v/>
      </c>
    </row>
    <row r="46" ht="15" customHeight="1" s="17">
      <c r="A46" s="66">
        <f>IF(計算シート!B5="","","通勤費")</f>
        <v/>
      </c>
      <c r="B46" s="67">
        <f>IF(計算シート!B5="","",計算シート!N5)</f>
        <v/>
      </c>
    </row>
    <row r="47" ht="15" customHeight="1" s="17">
      <c r="A47" s="66">
        <f>IF(計算シート!B5="","","その他支給")</f>
        <v/>
      </c>
      <c r="B47" s="67">
        <f>IF(計算シート!B5="","",計算シート!O5)</f>
        <v/>
      </c>
    </row>
    <row r="48" ht="15" customHeight="1" s="17">
      <c r="A48" s="65">
        <f>IF(計算シート!B5="","","支給合計")</f>
        <v/>
      </c>
      <c r="B48" s="68">
        <f>IF(計算シート!B5="","",計算シート!P5)</f>
        <v/>
      </c>
      <c r="C48" s="65">
        <f>IF(計算シート!B5="","","控除合計")</f>
        <v/>
      </c>
      <c r="D48" s="68">
        <f>IF(計算シート!B5="","",計算シート!V5)</f>
        <v/>
      </c>
    </row>
    <row r="49" ht="15" customHeight="1" s="17">
      <c r="A49" s="65">
        <f>IF(計算シート!B5="","","差引支給額")</f>
        <v/>
      </c>
      <c r="B49" s="68">
        <f>IF(計算シート!B5="","",計算シート!W5)</f>
        <v/>
      </c>
    </row>
    <row r="50"/>
    <row r="51" ht="17.15" customHeight="1" s="17">
      <c r="A51" s="65">
        <f>IF(計算シート!B6="","","従業員コード："&amp;計算シート!B6&amp;"（"&amp;計算シート!C6&amp;"）")</f>
        <v/>
      </c>
    </row>
    <row r="52" ht="15" customHeight="1" s="17">
      <c r="A52" s="66">
        <f>IF(計算シート!B6="","","基本給等")</f>
        <v/>
      </c>
      <c r="B52" s="67">
        <f>IF(計算シート!B6="","",計算シート!D6)</f>
        <v/>
      </c>
      <c r="C52" s="66">
        <f>IF(計算シート!B6="","","社会保険")</f>
        <v/>
      </c>
      <c r="D52" s="67">
        <f>IF(計算シート!B6="","",計算シート!Q6)</f>
        <v/>
      </c>
    </row>
    <row r="53" ht="15" customHeight="1" s="17">
      <c r="A53" s="66">
        <f>IF(計算シート!B6="","","残業代")</f>
        <v/>
      </c>
      <c r="B53" s="67">
        <f>IF(計算シート!B6="","",計算シート!E6)</f>
        <v/>
      </c>
      <c r="C53" s="66">
        <f>IF(計算シート!B6="","","雇用保険")</f>
        <v/>
      </c>
      <c r="D53" s="67">
        <f>IF(計算シート!B6="","",計算シート!R6)</f>
        <v/>
      </c>
    </row>
    <row r="54" ht="15" customHeight="1" s="17">
      <c r="A54" s="66">
        <f>IF(計算シート!B6="","","固定残業代")</f>
        <v/>
      </c>
      <c r="B54" s="67">
        <f>IF(計算シート!B6="","",計算シート!F6)</f>
        <v/>
      </c>
      <c r="C54" s="66">
        <f>IF(計算シート!B6="","","所得税")</f>
        <v/>
      </c>
      <c r="D54" s="67">
        <f>IF(計算シート!B6="","",計算シート!S6)</f>
        <v/>
      </c>
    </row>
    <row r="55" ht="17.15" customHeight="1" s="17">
      <c r="A55" s="66">
        <f>IF(計算シート!B6="","","手当1")</f>
        <v/>
      </c>
      <c r="B55" s="67">
        <f>IF(計算シート!B6="","",計算シート!G6)</f>
        <v/>
      </c>
      <c r="C55" s="66">
        <f>IF(計算シート!B6="","","住民税")</f>
        <v/>
      </c>
      <c r="D55" s="67">
        <f>IF(計算シート!B6="","",計算シート!T6)</f>
        <v/>
      </c>
    </row>
    <row r="56" ht="17.15" customHeight="1" s="17">
      <c r="A56" s="66">
        <f>IF(計算シート!B6="","","手当2")</f>
        <v/>
      </c>
      <c r="B56" s="67">
        <f>IF(計算シート!B6="","",計算シート!H6)</f>
        <v/>
      </c>
      <c r="C56" s="66">
        <f>IF(計算シート!B6="","","その他控除")</f>
        <v/>
      </c>
      <c r="D56" s="67">
        <f>IF(計算シート!B6="","",計算シート!U6)</f>
        <v/>
      </c>
    </row>
    <row r="57" ht="17.15" customHeight="1" s="17">
      <c r="A57" s="66">
        <f>IF(計算シート!B6="","","手当3")</f>
        <v/>
      </c>
      <c r="B57" s="67">
        <f>IF(計算シート!B6="","",計算シート!I6)</f>
        <v/>
      </c>
    </row>
    <row r="58" ht="17.15" customHeight="1" s="17">
      <c r="A58" s="66">
        <f>IF(計算シート!B6="","","手当4")</f>
        <v/>
      </c>
      <c r="B58" s="67">
        <f>IF(計算シート!B6="","",計算シート!J6)</f>
        <v/>
      </c>
    </row>
    <row r="59" ht="17.15" customHeight="1" s="17">
      <c r="A59" s="66">
        <f>IF(計算シート!B6="","","インセンティブA（歩合）")</f>
        <v/>
      </c>
      <c r="B59" s="67">
        <f>IF(計算シート!B6="","",計算シート!K6)</f>
        <v/>
      </c>
    </row>
    <row r="60" ht="17.15" customHeight="1" s="17">
      <c r="A60" s="66">
        <f>IF(計算シート!B6="","","インセンティブB（件数）")</f>
        <v/>
      </c>
      <c r="B60" s="67">
        <f>IF(計算シート!B6="","",計算シート!L6)</f>
        <v/>
      </c>
    </row>
    <row r="61" ht="15" customHeight="1" s="17">
      <c r="A61" s="66">
        <f>IF(計算シート!B6="","","インセンティブ（固定額）")</f>
        <v/>
      </c>
      <c r="B61" s="67">
        <f>IF(計算シート!B6="","",計算シート!M6)</f>
        <v/>
      </c>
    </row>
    <row r="62" ht="15" customHeight="1" s="17">
      <c r="A62" s="66">
        <f>IF(計算シート!B6="","","通勤費")</f>
        <v/>
      </c>
      <c r="B62" s="67">
        <f>IF(計算シート!B6="","",計算シート!N6)</f>
        <v/>
      </c>
    </row>
    <row r="63" ht="15" customHeight="1" s="17">
      <c r="A63" s="66">
        <f>IF(計算シート!B6="","","その他支給")</f>
        <v/>
      </c>
      <c r="B63" s="67">
        <f>IF(計算シート!B6="","",計算シート!O6)</f>
        <v/>
      </c>
    </row>
    <row r="64" ht="15" customHeight="1" s="17">
      <c r="A64" s="65">
        <f>IF(計算シート!B6="","","支給合計")</f>
        <v/>
      </c>
      <c r="B64" s="68">
        <f>IF(計算シート!B6="","",計算シート!P6)</f>
        <v/>
      </c>
      <c r="C64" s="65">
        <f>IF(計算シート!B6="","","控除合計")</f>
        <v/>
      </c>
      <c r="D64" s="68">
        <f>IF(計算シート!B6="","",計算シート!V6)</f>
        <v/>
      </c>
    </row>
    <row r="65" ht="15" customHeight="1" s="17">
      <c r="A65" s="65">
        <f>IF(計算シート!B6="","","差引支給額")</f>
        <v/>
      </c>
      <c r="B65" s="68">
        <f>IF(計算シート!B6="","",計算シート!W6)</f>
        <v/>
      </c>
    </row>
    <row r="66"/>
    <row r="67" ht="17.15" customHeight="1" s="17">
      <c r="A67" s="65">
        <f>IF(計算シート!B7="","","従業員コード："&amp;計算シート!B7&amp;"（"&amp;計算シート!C7&amp;"）")</f>
        <v/>
      </c>
    </row>
    <row r="68" ht="15" customHeight="1" s="17">
      <c r="A68" s="66">
        <f>IF(計算シート!B7="","","基本給等")</f>
        <v/>
      </c>
      <c r="B68" s="67">
        <f>IF(計算シート!B7="","",計算シート!D7)</f>
        <v/>
      </c>
      <c r="C68" s="66">
        <f>IF(計算シート!B7="","","社会保険")</f>
        <v/>
      </c>
      <c r="D68" s="67">
        <f>IF(計算シート!B7="","",計算シート!Q7)</f>
        <v/>
      </c>
    </row>
    <row r="69" ht="15" customHeight="1" s="17">
      <c r="A69" s="66">
        <f>IF(計算シート!B7="","","残業代")</f>
        <v/>
      </c>
      <c r="B69" s="67">
        <f>IF(計算シート!B7="","",計算シート!E7)</f>
        <v/>
      </c>
      <c r="C69" s="66">
        <f>IF(計算シート!B7="","","雇用保険")</f>
        <v/>
      </c>
      <c r="D69" s="67">
        <f>IF(計算シート!B7="","",計算シート!R7)</f>
        <v/>
      </c>
    </row>
    <row r="70" ht="15" customHeight="1" s="17">
      <c r="A70" s="66">
        <f>IF(計算シート!B7="","","固定残業代")</f>
        <v/>
      </c>
      <c r="B70" s="67">
        <f>IF(計算シート!B7="","",計算シート!F7)</f>
        <v/>
      </c>
      <c r="C70" s="66">
        <f>IF(計算シート!B7="","","所得税")</f>
        <v/>
      </c>
      <c r="D70" s="67">
        <f>IF(計算シート!B7="","",計算シート!S7)</f>
        <v/>
      </c>
    </row>
    <row r="71" ht="17.15" customHeight="1" s="17">
      <c r="A71" s="66">
        <f>IF(計算シート!B7="","","手当1")</f>
        <v/>
      </c>
      <c r="B71" s="67">
        <f>IF(計算シート!B7="","",計算シート!G7)</f>
        <v/>
      </c>
      <c r="C71" s="66">
        <f>IF(計算シート!B7="","","住民税")</f>
        <v/>
      </c>
      <c r="D71" s="67">
        <f>IF(計算シート!B7="","",計算シート!T7)</f>
        <v/>
      </c>
    </row>
    <row r="72" ht="17.15" customHeight="1" s="17">
      <c r="A72" s="66">
        <f>IF(計算シート!B7="","","手当2")</f>
        <v/>
      </c>
      <c r="B72" s="67">
        <f>IF(計算シート!B7="","",計算シート!H7)</f>
        <v/>
      </c>
      <c r="C72" s="66">
        <f>IF(計算シート!B7="","","その他控除")</f>
        <v/>
      </c>
      <c r="D72" s="67">
        <f>IF(計算シート!B7="","",計算シート!U7)</f>
        <v/>
      </c>
    </row>
    <row r="73" ht="17.15" customHeight="1" s="17">
      <c r="A73" s="66">
        <f>IF(計算シート!B7="","","手当3")</f>
        <v/>
      </c>
      <c r="B73" s="67">
        <f>IF(計算シート!B7="","",計算シート!I7)</f>
        <v/>
      </c>
    </row>
    <row r="74" ht="17.15" customHeight="1" s="17">
      <c r="A74" s="66">
        <f>IF(計算シート!B7="","","手当4")</f>
        <v/>
      </c>
      <c r="B74" s="67">
        <f>IF(計算シート!B7="","",計算シート!J7)</f>
        <v/>
      </c>
    </row>
    <row r="75" ht="17.15" customHeight="1" s="17">
      <c r="A75" s="66">
        <f>IF(計算シート!B7="","","インセンティブA（歩合）")</f>
        <v/>
      </c>
      <c r="B75" s="67">
        <f>IF(計算シート!B7="","",計算シート!K7)</f>
        <v/>
      </c>
    </row>
    <row r="76" ht="17.15" customHeight="1" s="17">
      <c r="A76" s="66">
        <f>IF(計算シート!B7="","","インセンティブB（件数）")</f>
        <v/>
      </c>
      <c r="B76" s="67">
        <f>IF(計算シート!B7="","",計算シート!L7)</f>
        <v/>
      </c>
    </row>
    <row r="77" ht="15" customHeight="1" s="17">
      <c r="A77" s="66">
        <f>IF(計算シート!B7="","","インセンティブ（固定額）")</f>
        <v/>
      </c>
      <c r="B77" s="67">
        <f>IF(計算シート!B7="","",計算シート!M7)</f>
        <v/>
      </c>
    </row>
    <row r="78" ht="15" customHeight="1" s="17">
      <c r="A78" s="66">
        <f>IF(計算シート!B7="","","通勤費")</f>
        <v/>
      </c>
      <c r="B78" s="67">
        <f>IF(計算シート!B7="","",計算シート!N7)</f>
        <v/>
      </c>
    </row>
    <row r="79" ht="15" customHeight="1" s="17">
      <c r="A79" s="66">
        <f>IF(計算シート!B7="","","その他支給")</f>
        <v/>
      </c>
      <c r="B79" s="67">
        <f>IF(計算シート!B7="","",計算シート!O7)</f>
        <v/>
      </c>
    </row>
    <row r="80" ht="15" customHeight="1" s="17">
      <c r="A80" s="65">
        <f>IF(計算シート!B7="","","支給合計")</f>
        <v/>
      </c>
      <c r="B80" s="68">
        <f>IF(計算シート!B7="","",計算シート!P7)</f>
        <v/>
      </c>
      <c r="C80" s="65">
        <f>IF(計算シート!B7="","","控除合計")</f>
        <v/>
      </c>
      <c r="D80" s="68">
        <f>IF(計算シート!B7="","",計算シート!V7)</f>
        <v/>
      </c>
    </row>
    <row r="81" ht="15" customHeight="1" s="17">
      <c r="A81" s="65">
        <f>IF(計算シート!B7="","","差引支給額")</f>
        <v/>
      </c>
      <c r="B81" s="68">
        <f>IF(計算シート!B7="","",計算シート!W7)</f>
        <v/>
      </c>
    </row>
    <row r="82"/>
    <row r="83" ht="17.15" customHeight="1" s="17">
      <c r="A83" s="65">
        <f>IF(計算シート!B8="","","従業員コード："&amp;計算シート!B8&amp;"（"&amp;計算シート!C8&amp;"）")</f>
        <v/>
      </c>
    </row>
    <row r="84" ht="15" customHeight="1" s="17">
      <c r="A84" s="66">
        <f>IF(計算シート!B8="","","基本給等")</f>
        <v/>
      </c>
      <c r="B84" s="67">
        <f>IF(計算シート!B8="","",計算シート!D8)</f>
        <v/>
      </c>
      <c r="C84" s="66">
        <f>IF(計算シート!B8="","","社会保険")</f>
        <v/>
      </c>
      <c r="D84" s="67">
        <f>IF(計算シート!B8="","",計算シート!Q8)</f>
        <v/>
      </c>
    </row>
    <row r="85" ht="15" customHeight="1" s="17">
      <c r="A85" s="66">
        <f>IF(計算シート!B8="","","残業代")</f>
        <v/>
      </c>
      <c r="B85" s="67">
        <f>IF(計算シート!B8="","",計算シート!E8)</f>
        <v/>
      </c>
      <c r="C85" s="66">
        <f>IF(計算シート!B8="","","雇用保険")</f>
        <v/>
      </c>
      <c r="D85" s="67">
        <f>IF(計算シート!B8="","",計算シート!R8)</f>
        <v/>
      </c>
    </row>
    <row r="86" ht="15" customHeight="1" s="17">
      <c r="A86" s="66">
        <f>IF(計算シート!B8="","","固定残業代")</f>
        <v/>
      </c>
      <c r="B86" s="67">
        <f>IF(計算シート!B8="","",計算シート!F8)</f>
        <v/>
      </c>
      <c r="C86" s="66">
        <f>IF(計算シート!B8="","","所得税")</f>
        <v/>
      </c>
      <c r="D86" s="67">
        <f>IF(計算シート!B8="","",計算シート!S8)</f>
        <v/>
      </c>
    </row>
    <row r="87" ht="17.15" customHeight="1" s="17">
      <c r="A87" s="66">
        <f>IF(計算シート!B8="","","手当1")</f>
        <v/>
      </c>
      <c r="B87" s="67">
        <f>IF(計算シート!B8="","",計算シート!G8)</f>
        <v/>
      </c>
      <c r="C87" s="66">
        <f>IF(計算シート!B8="","","住民税")</f>
        <v/>
      </c>
      <c r="D87" s="67">
        <f>IF(計算シート!B8="","",計算シート!T8)</f>
        <v/>
      </c>
    </row>
    <row r="88" ht="17.15" customHeight="1" s="17">
      <c r="A88" s="66">
        <f>IF(計算シート!B8="","","手当2")</f>
        <v/>
      </c>
      <c r="B88" s="67">
        <f>IF(計算シート!B8="","",計算シート!H8)</f>
        <v/>
      </c>
      <c r="C88" s="66">
        <f>IF(計算シート!B8="","","その他控除")</f>
        <v/>
      </c>
      <c r="D88" s="67">
        <f>IF(計算シート!B8="","",計算シート!U8)</f>
        <v/>
      </c>
    </row>
    <row r="89" ht="17.15" customHeight="1" s="17">
      <c r="A89" s="66">
        <f>IF(計算シート!B8="","","手当3")</f>
        <v/>
      </c>
      <c r="B89" s="67">
        <f>IF(計算シート!B8="","",計算シート!I8)</f>
        <v/>
      </c>
    </row>
    <row r="90" ht="17.15" customHeight="1" s="17">
      <c r="A90" s="66">
        <f>IF(計算シート!B8="","","手当4")</f>
        <v/>
      </c>
      <c r="B90" s="67">
        <f>IF(計算シート!B8="","",計算シート!J8)</f>
        <v/>
      </c>
    </row>
    <row r="91" ht="17.15" customHeight="1" s="17">
      <c r="A91" s="66">
        <f>IF(計算シート!B8="","","インセンティブA（歩合）")</f>
        <v/>
      </c>
      <c r="B91" s="67">
        <f>IF(計算シート!B8="","",計算シート!K8)</f>
        <v/>
      </c>
    </row>
    <row r="92" ht="17.15" customHeight="1" s="17">
      <c r="A92" s="66">
        <f>IF(計算シート!B8="","","インセンティブB（件数）")</f>
        <v/>
      </c>
      <c r="B92" s="67">
        <f>IF(計算シート!B8="","",計算シート!L8)</f>
        <v/>
      </c>
    </row>
    <row r="93" ht="15" customHeight="1" s="17">
      <c r="A93" s="66">
        <f>IF(計算シート!B8="","","インセンティブ（固定額）")</f>
        <v/>
      </c>
      <c r="B93" s="67">
        <f>IF(計算シート!B8="","",計算シート!M8)</f>
        <v/>
      </c>
    </row>
    <row r="94" ht="15" customHeight="1" s="17">
      <c r="A94" s="66">
        <f>IF(計算シート!B8="","","通勤費")</f>
        <v/>
      </c>
      <c r="B94" s="67">
        <f>IF(計算シート!B8="","",計算シート!N8)</f>
        <v/>
      </c>
    </row>
    <row r="95" ht="15" customHeight="1" s="17">
      <c r="A95" s="66">
        <f>IF(計算シート!B8="","","その他支給")</f>
        <v/>
      </c>
      <c r="B95" s="67">
        <f>IF(計算シート!B8="","",計算シート!O8)</f>
        <v/>
      </c>
    </row>
    <row r="96" ht="15" customHeight="1" s="17">
      <c r="A96" s="65">
        <f>IF(計算シート!B8="","","支給合計")</f>
        <v/>
      </c>
      <c r="B96" s="68">
        <f>IF(計算シート!B8="","",計算シート!P8)</f>
        <v/>
      </c>
      <c r="C96" s="65">
        <f>IF(計算シート!B8="","","控除合計")</f>
        <v/>
      </c>
      <c r="D96" s="68">
        <f>IF(計算シート!B8="","",計算シート!V8)</f>
        <v/>
      </c>
    </row>
    <row r="97" ht="15" customHeight="1" s="17">
      <c r="A97" s="65">
        <f>IF(計算シート!B8="","","差引支給額")</f>
        <v/>
      </c>
      <c r="B97" s="68">
        <f>IF(計算シート!B8="","",計算シート!W8)</f>
        <v/>
      </c>
    </row>
    <row r="98"/>
    <row r="99" ht="17.15" customHeight="1" s="17">
      <c r="A99" s="65">
        <f>IF(計算シート!B9="","","従業員コード："&amp;計算シート!B9&amp;"（"&amp;計算シート!C9&amp;"）")</f>
        <v/>
      </c>
    </row>
    <row r="100" ht="15" customHeight="1" s="17">
      <c r="A100" s="66">
        <f>IF(計算シート!B9="","","基本給等")</f>
        <v/>
      </c>
      <c r="B100" s="67">
        <f>IF(計算シート!B9="","",計算シート!D9)</f>
        <v/>
      </c>
      <c r="C100" s="66">
        <f>IF(計算シート!B9="","","社会保険")</f>
        <v/>
      </c>
      <c r="D100" s="67">
        <f>IF(計算シート!B9="","",計算シート!Q9)</f>
        <v/>
      </c>
    </row>
    <row r="101" ht="15" customHeight="1" s="17">
      <c r="A101" s="66">
        <f>IF(計算シート!B9="","","残業代")</f>
        <v/>
      </c>
      <c r="B101" s="67">
        <f>IF(計算シート!B9="","",計算シート!E9)</f>
        <v/>
      </c>
      <c r="C101" s="66">
        <f>IF(計算シート!B9="","","雇用保険")</f>
        <v/>
      </c>
      <c r="D101" s="67">
        <f>IF(計算シート!B9="","",計算シート!R9)</f>
        <v/>
      </c>
    </row>
    <row r="102" ht="15" customHeight="1" s="17">
      <c r="A102" s="66">
        <f>IF(計算シート!B9="","","固定残業代")</f>
        <v/>
      </c>
      <c r="B102" s="67">
        <f>IF(計算シート!B9="","",計算シート!F9)</f>
        <v/>
      </c>
      <c r="C102" s="66">
        <f>IF(計算シート!B9="","","所得税")</f>
        <v/>
      </c>
      <c r="D102" s="67">
        <f>IF(計算シート!B9="","",計算シート!S9)</f>
        <v/>
      </c>
    </row>
    <row r="103" ht="17.15" customHeight="1" s="17">
      <c r="A103" s="66">
        <f>IF(計算シート!B9="","","手当1")</f>
        <v/>
      </c>
      <c r="B103" s="67">
        <f>IF(計算シート!B9="","",計算シート!G9)</f>
        <v/>
      </c>
      <c r="C103" s="66">
        <f>IF(計算シート!B9="","","住民税")</f>
        <v/>
      </c>
      <c r="D103" s="67">
        <f>IF(計算シート!B9="","",計算シート!T9)</f>
        <v/>
      </c>
    </row>
    <row r="104" ht="17.15" customHeight="1" s="17">
      <c r="A104" s="66">
        <f>IF(計算シート!B9="","","手当2")</f>
        <v/>
      </c>
      <c r="B104" s="67">
        <f>IF(計算シート!B9="","",計算シート!H9)</f>
        <v/>
      </c>
      <c r="C104" s="66">
        <f>IF(計算シート!B9="","","その他控除")</f>
        <v/>
      </c>
      <c r="D104" s="67">
        <f>IF(計算シート!B9="","",計算シート!U9)</f>
        <v/>
      </c>
    </row>
    <row r="105" ht="17.15" customHeight="1" s="17">
      <c r="A105" s="66">
        <f>IF(計算シート!B9="","","手当3")</f>
        <v/>
      </c>
      <c r="B105" s="67">
        <f>IF(計算シート!B9="","",計算シート!I9)</f>
        <v/>
      </c>
    </row>
    <row r="106" ht="17.15" customHeight="1" s="17">
      <c r="A106" s="66">
        <f>IF(計算シート!B9="","","手当4")</f>
        <v/>
      </c>
      <c r="B106" s="67">
        <f>IF(計算シート!B9="","",計算シート!J9)</f>
        <v/>
      </c>
    </row>
    <row r="107" ht="17.15" customHeight="1" s="17">
      <c r="A107" s="66">
        <f>IF(計算シート!B9="","","インセンティブA（歩合）")</f>
        <v/>
      </c>
      <c r="B107" s="67">
        <f>IF(計算シート!B9="","",計算シート!K9)</f>
        <v/>
      </c>
    </row>
    <row r="108" ht="17.15" customHeight="1" s="17">
      <c r="A108" s="66">
        <f>IF(計算シート!B9="","","インセンティブB（件数）")</f>
        <v/>
      </c>
      <c r="B108" s="67">
        <f>IF(計算シート!B9="","",計算シート!L9)</f>
        <v/>
      </c>
    </row>
    <row r="109" ht="15" customHeight="1" s="17">
      <c r="A109" s="66">
        <f>IF(計算シート!B9="","","インセンティブ（固定額）")</f>
        <v/>
      </c>
      <c r="B109" s="67">
        <f>IF(計算シート!B9="","",計算シート!M9)</f>
        <v/>
      </c>
    </row>
    <row r="110" ht="15" customHeight="1" s="17">
      <c r="A110" s="66">
        <f>IF(計算シート!B9="","","通勤費")</f>
        <v/>
      </c>
      <c r="B110" s="67">
        <f>IF(計算シート!B9="","",計算シート!N9)</f>
        <v/>
      </c>
    </row>
    <row r="111" ht="15" customHeight="1" s="17">
      <c r="A111" s="66">
        <f>IF(計算シート!B9="","","その他支給")</f>
        <v/>
      </c>
      <c r="B111" s="67">
        <f>IF(計算シート!B9="","",計算シート!O9)</f>
        <v/>
      </c>
    </row>
    <row r="112" ht="15" customHeight="1" s="17">
      <c r="A112" s="65">
        <f>IF(計算シート!B9="","","支給合計")</f>
        <v/>
      </c>
      <c r="B112" s="68">
        <f>IF(計算シート!B9="","",計算シート!P9)</f>
        <v/>
      </c>
      <c r="C112" s="65">
        <f>IF(計算シート!B9="","","控除合計")</f>
        <v/>
      </c>
      <c r="D112" s="68">
        <f>IF(計算シート!B9="","",計算シート!V9)</f>
        <v/>
      </c>
    </row>
    <row r="113" ht="15" customHeight="1" s="17">
      <c r="A113" s="65">
        <f>IF(計算シート!B9="","","差引支給額")</f>
        <v/>
      </c>
      <c r="B113" s="68">
        <f>IF(計算シート!B9="","",計算シート!W9)</f>
        <v/>
      </c>
    </row>
    <row r="114"/>
    <row r="115" ht="17.15" customHeight="1" s="17">
      <c r="A115" s="65">
        <f>IF(計算シート!B10="","","従業員コード："&amp;計算シート!B10&amp;"（"&amp;計算シート!C10&amp;"）")</f>
        <v/>
      </c>
    </row>
    <row r="116" ht="15" customHeight="1" s="17">
      <c r="A116" s="66">
        <f>IF(計算シート!B10="","","基本給等")</f>
        <v/>
      </c>
      <c r="B116" s="67">
        <f>IF(計算シート!B10="","",計算シート!D10)</f>
        <v/>
      </c>
      <c r="C116" s="66">
        <f>IF(計算シート!B10="","","社会保険")</f>
        <v/>
      </c>
      <c r="D116" s="67">
        <f>IF(計算シート!B10="","",計算シート!Q10)</f>
        <v/>
      </c>
    </row>
    <row r="117" ht="15" customHeight="1" s="17">
      <c r="A117" s="66">
        <f>IF(計算シート!B10="","","残業代")</f>
        <v/>
      </c>
      <c r="B117" s="67">
        <f>IF(計算シート!B10="","",計算シート!E10)</f>
        <v/>
      </c>
      <c r="C117" s="66">
        <f>IF(計算シート!B10="","","雇用保険")</f>
        <v/>
      </c>
      <c r="D117" s="67">
        <f>IF(計算シート!B10="","",計算シート!R10)</f>
        <v/>
      </c>
    </row>
    <row r="118" ht="15" customHeight="1" s="17">
      <c r="A118" s="66">
        <f>IF(計算シート!B10="","","固定残業代")</f>
        <v/>
      </c>
      <c r="B118" s="67">
        <f>IF(計算シート!B10="","",計算シート!F10)</f>
        <v/>
      </c>
      <c r="C118" s="66">
        <f>IF(計算シート!B10="","","所得税")</f>
        <v/>
      </c>
      <c r="D118" s="67">
        <f>IF(計算シート!B10="","",計算シート!S10)</f>
        <v/>
      </c>
    </row>
    <row r="119" ht="17.15" customHeight="1" s="17">
      <c r="A119" s="66">
        <f>IF(計算シート!B10="","","手当1")</f>
        <v/>
      </c>
      <c r="B119" s="67">
        <f>IF(計算シート!B10="","",計算シート!G10)</f>
        <v/>
      </c>
      <c r="C119" s="66">
        <f>IF(計算シート!B10="","","住民税")</f>
        <v/>
      </c>
      <c r="D119" s="67">
        <f>IF(計算シート!B10="","",計算シート!T10)</f>
        <v/>
      </c>
    </row>
    <row r="120" ht="17.15" customHeight="1" s="17">
      <c r="A120" s="66">
        <f>IF(計算シート!B10="","","手当2")</f>
        <v/>
      </c>
      <c r="B120" s="67">
        <f>IF(計算シート!B10="","",計算シート!H10)</f>
        <v/>
      </c>
      <c r="C120" s="66">
        <f>IF(計算シート!B10="","","その他控除")</f>
        <v/>
      </c>
      <c r="D120" s="67">
        <f>IF(計算シート!B10="","",計算シート!U10)</f>
        <v/>
      </c>
    </row>
    <row r="121" ht="17.15" customHeight="1" s="17">
      <c r="A121" s="66">
        <f>IF(計算シート!B10="","","手当3")</f>
        <v/>
      </c>
      <c r="B121" s="67">
        <f>IF(計算シート!B10="","",計算シート!I10)</f>
        <v/>
      </c>
    </row>
    <row r="122" ht="17.15" customHeight="1" s="17">
      <c r="A122" s="66">
        <f>IF(計算シート!B10="","","手当4")</f>
        <v/>
      </c>
      <c r="B122" s="67">
        <f>IF(計算シート!B10="","",計算シート!J10)</f>
        <v/>
      </c>
    </row>
    <row r="123" ht="17.15" customHeight="1" s="17">
      <c r="A123" s="66">
        <f>IF(計算シート!B10="","","インセンティブA（歩合）")</f>
        <v/>
      </c>
      <c r="B123" s="67">
        <f>IF(計算シート!B10="","",計算シート!K10)</f>
        <v/>
      </c>
    </row>
    <row r="124" ht="17.15" customHeight="1" s="17">
      <c r="A124" s="66">
        <f>IF(計算シート!B10="","","インセンティブB（件数）")</f>
        <v/>
      </c>
      <c r="B124" s="67">
        <f>IF(計算シート!B10="","",計算シート!L10)</f>
        <v/>
      </c>
    </row>
    <row r="125" ht="15" customHeight="1" s="17">
      <c r="A125" s="66">
        <f>IF(計算シート!B10="","","インセンティブ（固定額）")</f>
        <v/>
      </c>
      <c r="B125" s="67">
        <f>IF(計算シート!B10="","",計算シート!M10)</f>
        <v/>
      </c>
    </row>
    <row r="126" ht="15" customHeight="1" s="17">
      <c r="A126" s="66">
        <f>IF(計算シート!B10="","","通勤費")</f>
        <v/>
      </c>
      <c r="B126" s="67">
        <f>IF(計算シート!B10="","",計算シート!N10)</f>
        <v/>
      </c>
    </row>
    <row r="127" ht="15" customHeight="1" s="17">
      <c r="A127" s="66">
        <f>IF(計算シート!B10="","","その他支給")</f>
        <v/>
      </c>
      <c r="B127" s="67">
        <f>IF(計算シート!B10="","",計算シート!O10)</f>
        <v/>
      </c>
    </row>
    <row r="128" ht="15" customHeight="1" s="17">
      <c r="A128" s="65">
        <f>IF(計算シート!B10="","","支給合計")</f>
        <v/>
      </c>
      <c r="B128" s="68">
        <f>IF(計算シート!B10="","",計算シート!P10)</f>
        <v/>
      </c>
      <c r="C128" s="65">
        <f>IF(計算シート!B10="","","控除合計")</f>
        <v/>
      </c>
      <c r="D128" s="68">
        <f>IF(計算シート!B10="","",計算シート!V10)</f>
        <v/>
      </c>
    </row>
    <row r="129" ht="15" customHeight="1" s="17">
      <c r="A129" s="65">
        <f>IF(計算シート!B10="","","差引支給額")</f>
        <v/>
      </c>
      <c r="B129" s="68">
        <f>IF(計算シート!B10="","",計算シート!W10)</f>
        <v/>
      </c>
    </row>
    <row r="130"/>
    <row r="131" ht="17.15" customHeight="1" s="17">
      <c r="A131" s="65">
        <f>IF(計算シート!B11="","","従業員コード："&amp;計算シート!B11&amp;"（"&amp;計算シート!C11&amp;"）")</f>
        <v/>
      </c>
    </row>
    <row r="132" ht="15" customHeight="1" s="17">
      <c r="A132" s="66">
        <f>IF(計算シート!B11="","","基本給等")</f>
        <v/>
      </c>
      <c r="B132" s="67">
        <f>IF(計算シート!B11="","",計算シート!D11)</f>
        <v/>
      </c>
      <c r="C132" s="66">
        <f>IF(計算シート!B11="","","社会保険")</f>
        <v/>
      </c>
      <c r="D132" s="67">
        <f>IF(計算シート!B11="","",計算シート!Q11)</f>
        <v/>
      </c>
    </row>
    <row r="133" ht="15" customHeight="1" s="17">
      <c r="A133" s="66">
        <f>IF(計算シート!B11="","","残業代")</f>
        <v/>
      </c>
      <c r="B133" s="67">
        <f>IF(計算シート!B11="","",計算シート!E11)</f>
        <v/>
      </c>
      <c r="C133" s="66">
        <f>IF(計算シート!B11="","","雇用保険")</f>
        <v/>
      </c>
      <c r="D133" s="67">
        <f>IF(計算シート!B11="","",計算シート!R11)</f>
        <v/>
      </c>
    </row>
    <row r="134" ht="15" customHeight="1" s="17">
      <c r="A134" s="66">
        <f>IF(計算シート!B11="","","固定残業代")</f>
        <v/>
      </c>
      <c r="B134" s="67">
        <f>IF(計算シート!B11="","",計算シート!F11)</f>
        <v/>
      </c>
      <c r="C134" s="66">
        <f>IF(計算シート!B11="","","所得税")</f>
        <v/>
      </c>
      <c r="D134" s="67">
        <f>IF(計算シート!B11="","",計算シート!S11)</f>
        <v/>
      </c>
    </row>
    <row r="135" ht="17.15" customHeight="1" s="17">
      <c r="A135" s="66">
        <f>IF(計算シート!B11="","","手当1")</f>
        <v/>
      </c>
      <c r="B135" s="67">
        <f>IF(計算シート!B11="","",計算シート!G11)</f>
        <v/>
      </c>
      <c r="C135" s="66">
        <f>IF(計算シート!B11="","","住民税")</f>
        <v/>
      </c>
      <c r="D135" s="67">
        <f>IF(計算シート!B11="","",計算シート!T11)</f>
        <v/>
      </c>
    </row>
    <row r="136" ht="17.15" customHeight="1" s="17">
      <c r="A136" s="66">
        <f>IF(計算シート!B11="","","手当2")</f>
        <v/>
      </c>
      <c r="B136" s="67">
        <f>IF(計算シート!B11="","",計算シート!H11)</f>
        <v/>
      </c>
      <c r="C136" s="66">
        <f>IF(計算シート!B11="","","その他控除")</f>
        <v/>
      </c>
      <c r="D136" s="67">
        <f>IF(計算シート!B11="","",計算シート!U11)</f>
        <v/>
      </c>
    </row>
    <row r="137" ht="17.15" customHeight="1" s="17">
      <c r="A137" s="66">
        <f>IF(計算シート!B11="","","手当3")</f>
        <v/>
      </c>
      <c r="B137" s="67">
        <f>IF(計算シート!B11="","",計算シート!I11)</f>
        <v/>
      </c>
    </row>
    <row r="138" ht="17.15" customHeight="1" s="17">
      <c r="A138" s="66">
        <f>IF(計算シート!B11="","","手当4")</f>
        <v/>
      </c>
      <c r="B138" s="67">
        <f>IF(計算シート!B11="","",計算シート!J11)</f>
        <v/>
      </c>
    </row>
    <row r="139" ht="17.15" customHeight="1" s="17">
      <c r="A139" s="66">
        <f>IF(計算シート!B11="","","インセンティブA（歩合）")</f>
        <v/>
      </c>
      <c r="B139" s="67">
        <f>IF(計算シート!B11="","",計算シート!K11)</f>
        <v/>
      </c>
    </row>
    <row r="140" ht="17.15" customHeight="1" s="17">
      <c r="A140" s="66">
        <f>IF(計算シート!B11="","","インセンティブB（件数）")</f>
        <v/>
      </c>
      <c r="B140" s="67">
        <f>IF(計算シート!B11="","",計算シート!L11)</f>
        <v/>
      </c>
    </row>
    <row r="141" ht="15" customHeight="1" s="17">
      <c r="A141" s="66">
        <f>IF(計算シート!B11="","","インセンティブ（固定額）")</f>
        <v/>
      </c>
      <c r="B141" s="67">
        <f>IF(計算シート!B11="","",計算シート!M11)</f>
        <v/>
      </c>
    </row>
    <row r="142" ht="15" customHeight="1" s="17">
      <c r="A142" s="66">
        <f>IF(計算シート!B11="","","通勤費")</f>
        <v/>
      </c>
      <c r="B142" s="67">
        <f>IF(計算シート!B11="","",計算シート!N11)</f>
        <v/>
      </c>
    </row>
    <row r="143" ht="15" customHeight="1" s="17">
      <c r="A143" s="66">
        <f>IF(計算シート!B11="","","その他支給")</f>
        <v/>
      </c>
      <c r="B143" s="67">
        <f>IF(計算シート!B11="","",計算シート!O11)</f>
        <v/>
      </c>
    </row>
    <row r="144" ht="15" customHeight="1" s="17">
      <c r="A144" s="65">
        <f>IF(計算シート!B11="","","支給合計")</f>
        <v/>
      </c>
      <c r="B144" s="68">
        <f>IF(計算シート!B11="","",計算シート!P11)</f>
        <v/>
      </c>
      <c r="C144" s="65">
        <f>IF(計算シート!B11="","","控除合計")</f>
        <v/>
      </c>
      <c r="D144" s="68">
        <f>IF(計算シート!B11="","",計算シート!V11)</f>
        <v/>
      </c>
    </row>
    <row r="145" ht="15" customHeight="1" s="17">
      <c r="A145" s="65">
        <f>IF(計算シート!B11="","","差引支給額")</f>
        <v/>
      </c>
      <c r="B145" s="68">
        <f>IF(計算シート!B11="","",計算シート!W11)</f>
        <v/>
      </c>
    </row>
    <row r="146"/>
    <row r="147" ht="17.15" customHeight="1" s="17">
      <c r="A147" s="65">
        <f>IF(計算シート!B12="","","従業員コード："&amp;計算シート!B12&amp;"（"&amp;計算シート!C12&amp;"）")</f>
        <v/>
      </c>
    </row>
    <row r="148" ht="15" customHeight="1" s="17">
      <c r="A148" s="66">
        <f>IF(計算シート!B12="","","基本給等")</f>
        <v/>
      </c>
      <c r="B148" s="67">
        <f>IF(計算シート!B12="","",計算シート!D12)</f>
        <v/>
      </c>
      <c r="C148" s="66">
        <f>IF(計算シート!B12="","","社会保険")</f>
        <v/>
      </c>
      <c r="D148" s="67">
        <f>IF(計算シート!B12="","",計算シート!Q12)</f>
        <v/>
      </c>
    </row>
    <row r="149" ht="15" customHeight="1" s="17">
      <c r="A149" s="66">
        <f>IF(計算シート!B12="","","残業代")</f>
        <v/>
      </c>
      <c r="B149" s="67">
        <f>IF(計算シート!B12="","",計算シート!E12)</f>
        <v/>
      </c>
      <c r="C149" s="66">
        <f>IF(計算シート!B12="","","雇用保険")</f>
        <v/>
      </c>
      <c r="D149" s="67">
        <f>IF(計算シート!B12="","",計算シート!R12)</f>
        <v/>
      </c>
    </row>
    <row r="150" ht="15" customHeight="1" s="17">
      <c r="A150" s="66">
        <f>IF(計算シート!B12="","","固定残業代")</f>
        <v/>
      </c>
      <c r="B150" s="67">
        <f>IF(計算シート!B12="","",計算シート!F12)</f>
        <v/>
      </c>
      <c r="C150" s="66">
        <f>IF(計算シート!B12="","","所得税")</f>
        <v/>
      </c>
      <c r="D150" s="67">
        <f>IF(計算シート!B12="","",計算シート!S12)</f>
        <v/>
      </c>
    </row>
    <row r="151" ht="17.15" customHeight="1" s="17">
      <c r="A151" s="66">
        <f>IF(計算シート!B12="","","手当1")</f>
        <v/>
      </c>
      <c r="B151" s="67">
        <f>IF(計算シート!B12="","",計算シート!G12)</f>
        <v/>
      </c>
      <c r="C151" s="66">
        <f>IF(計算シート!B12="","","住民税")</f>
        <v/>
      </c>
      <c r="D151" s="67">
        <f>IF(計算シート!B12="","",計算シート!T12)</f>
        <v/>
      </c>
    </row>
    <row r="152" ht="17.15" customHeight="1" s="17">
      <c r="A152" s="66">
        <f>IF(計算シート!B12="","","手当2")</f>
        <v/>
      </c>
      <c r="B152" s="67">
        <f>IF(計算シート!B12="","",計算シート!H12)</f>
        <v/>
      </c>
      <c r="C152" s="66">
        <f>IF(計算シート!B12="","","その他控除")</f>
        <v/>
      </c>
      <c r="D152" s="67">
        <f>IF(計算シート!B12="","",計算シート!U12)</f>
        <v/>
      </c>
    </row>
    <row r="153" ht="17.15" customHeight="1" s="17">
      <c r="A153" s="66">
        <f>IF(計算シート!B12="","","手当3")</f>
        <v/>
      </c>
      <c r="B153" s="67">
        <f>IF(計算シート!B12="","",計算シート!I12)</f>
        <v/>
      </c>
    </row>
    <row r="154" ht="17.15" customHeight="1" s="17">
      <c r="A154" s="66">
        <f>IF(計算シート!B12="","","手当4")</f>
        <v/>
      </c>
      <c r="B154" s="67">
        <f>IF(計算シート!B12="","",計算シート!J12)</f>
        <v/>
      </c>
    </row>
    <row r="155" ht="17.15" customHeight="1" s="17">
      <c r="A155" s="66">
        <f>IF(計算シート!B12="","","インセンティブA（歩合）")</f>
        <v/>
      </c>
      <c r="B155" s="67">
        <f>IF(計算シート!B12="","",計算シート!K12)</f>
        <v/>
      </c>
    </row>
    <row r="156" ht="17.15" customHeight="1" s="17">
      <c r="A156" s="66">
        <f>IF(計算シート!B12="","","インセンティブB（件数）")</f>
        <v/>
      </c>
      <c r="B156" s="67">
        <f>IF(計算シート!B12="","",計算シート!L12)</f>
        <v/>
      </c>
    </row>
    <row r="157" ht="15" customHeight="1" s="17">
      <c r="A157" s="66">
        <f>IF(計算シート!B12="","","インセンティブ（固定額）")</f>
        <v/>
      </c>
      <c r="B157" s="67">
        <f>IF(計算シート!B12="","",計算シート!M12)</f>
        <v/>
      </c>
    </row>
    <row r="158" ht="15" customHeight="1" s="17">
      <c r="A158" s="66">
        <f>IF(計算シート!B12="","","通勤費")</f>
        <v/>
      </c>
      <c r="B158" s="67">
        <f>IF(計算シート!B12="","",計算シート!N12)</f>
        <v/>
      </c>
    </row>
    <row r="159" ht="15" customHeight="1" s="17">
      <c r="A159" s="66">
        <f>IF(計算シート!B12="","","その他支給")</f>
        <v/>
      </c>
      <c r="B159" s="67">
        <f>IF(計算シート!B12="","",計算シート!O12)</f>
        <v/>
      </c>
    </row>
    <row r="160" ht="15" customHeight="1" s="17">
      <c r="A160" s="65">
        <f>IF(計算シート!B12="","","支給合計")</f>
        <v/>
      </c>
      <c r="B160" s="68">
        <f>IF(計算シート!B12="","",計算シート!P12)</f>
        <v/>
      </c>
      <c r="C160" s="65">
        <f>IF(計算シート!B12="","","控除合計")</f>
        <v/>
      </c>
      <c r="D160" s="68">
        <f>IF(計算シート!B12="","",計算シート!V12)</f>
        <v/>
      </c>
    </row>
    <row r="161" ht="15" customHeight="1" s="17">
      <c r="A161" s="65">
        <f>IF(計算シート!B12="","","差引支給額")</f>
        <v/>
      </c>
      <c r="B161" s="68">
        <f>IF(計算シート!B12="","",計算シート!W12)</f>
        <v/>
      </c>
    </row>
    <row r="162"/>
    <row r="163" ht="17.15" customHeight="1" s="17">
      <c r="A163" s="65">
        <f>IF(計算シート!B13="","","従業員コード："&amp;計算シート!B13&amp;"（"&amp;計算シート!C13&amp;"）")</f>
        <v/>
      </c>
    </row>
    <row r="164" ht="15" customHeight="1" s="17">
      <c r="A164" s="66">
        <f>IF(計算シート!B13="","","基本給等")</f>
        <v/>
      </c>
      <c r="B164" s="67">
        <f>IF(計算シート!B13="","",計算シート!D13)</f>
        <v/>
      </c>
      <c r="C164" s="66">
        <f>IF(計算シート!B13="","","社会保険")</f>
        <v/>
      </c>
      <c r="D164" s="67">
        <f>IF(計算シート!B13="","",計算シート!Q13)</f>
        <v/>
      </c>
    </row>
    <row r="165" ht="15" customHeight="1" s="17">
      <c r="A165" s="66">
        <f>IF(計算シート!B13="","","残業代")</f>
        <v/>
      </c>
      <c r="B165" s="67">
        <f>IF(計算シート!B13="","",計算シート!E13)</f>
        <v/>
      </c>
      <c r="C165" s="66">
        <f>IF(計算シート!B13="","","雇用保険")</f>
        <v/>
      </c>
      <c r="D165" s="67">
        <f>IF(計算シート!B13="","",計算シート!R13)</f>
        <v/>
      </c>
    </row>
    <row r="166" ht="15" customHeight="1" s="17">
      <c r="A166" s="66">
        <f>IF(計算シート!B13="","","固定残業代")</f>
        <v/>
      </c>
      <c r="B166" s="67">
        <f>IF(計算シート!B13="","",計算シート!F13)</f>
        <v/>
      </c>
      <c r="C166" s="66">
        <f>IF(計算シート!B13="","","所得税")</f>
        <v/>
      </c>
      <c r="D166" s="67">
        <f>IF(計算シート!B13="","",計算シート!S13)</f>
        <v/>
      </c>
    </row>
    <row r="167" ht="17.15" customHeight="1" s="17">
      <c r="A167" s="66">
        <f>IF(計算シート!B13="","","手当1")</f>
        <v/>
      </c>
      <c r="B167" s="67">
        <f>IF(計算シート!B13="","",計算シート!G13)</f>
        <v/>
      </c>
      <c r="C167" s="66">
        <f>IF(計算シート!B13="","","住民税")</f>
        <v/>
      </c>
      <c r="D167" s="67">
        <f>IF(計算シート!B13="","",計算シート!T13)</f>
        <v/>
      </c>
    </row>
    <row r="168" ht="17.15" customHeight="1" s="17">
      <c r="A168" s="66">
        <f>IF(計算シート!B13="","","手当2")</f>
        <v/>
      </c>
      <c r="B168" s="67">
        <f>IF(計算シート!B13="","",計算シート!H13)</f>
        <v/>
      </c>
      <c r="C168" s="66">
        <f>IF(計算シート!B13="","","その他控除")</f>
        <v/>
      </c>
      <c r="D168" s="67">
        <f>IF(計算シート!B13="","",計算シート!U13)</f>
        <v/>
      </c>
    </row>
    <row r="169" ht="17.15" customHeight="1" s="17">
      <c r="A169" s="66">
        <f>IF(計算シート!B13="","","手当3")</f>
        <v/>
      </c>
      <c r="B169" s="67">
        <f>IF(計算シート!B13="","",計算シート!I13)</f>
        <v/>
      </c>
    </row>
    <row r="170" ht="17.15" customHeight="1" s="17">
      <c r="A170" s="66">
        <f>IF(計算シート!B13="","","手当4")</f>
        <v/>
      </c>
      <c r="B170" s="67">
        <f>IF(計算シート!B13="","",計算シート!J13)</f>
        <v/>
      </c>
    </row>
    <row r="171" ht="17.15" customHeight="1" s="17">
      <c r="A171" s="66">
        <f>IF(計算シート!B13="","","インセンティブA（歩合）")</f>
        <v/>
      </c>
      <c r="B171" s="67">
        <f>IF(計算シート!B13="","",計算シート!K13)</f>
        <v/>
      </c>
    </row>
    <row r="172" ht="17.15" customHeight="1" s="17">
      <c r="A172" s="66">
        <f>IF(計算シート!B13="","","インセンティブB（件数）")</f>
        <v/>
      </c>
      <c r="B172" s="67">
        <f>IF(計算シート!B13="","",計算シート!L13)</f>
        <v/>
      </c>
    </row>
    <row r="173" ht="15" customHeight="1" s="17">
      <c r="A173" s="66">
        <f>IF(計算シート!B13="","","インセンティブ（固定額）")</f>
        <v/>
      </c>
      <c r="B173" s="67">
        <f>IF(計算シート!B13="","",計算シート!M13)</f>
        <v/>
      </c>
    </row>
    <row r="174" ht="15" customHeight="1" s="17">
      <c r="A174" s="66">
        <f>IF(計算シート!B13="","","通勤費")</f>
        <v/>
      </c>
      <c r="B174" s="67">
        <f>IF(計算シート!B13="","",計算シート!N13)</f>
        <v/>
      </c>
    </row>
    <row r="175" ht="15" customHeight="1" s="17">
      <c r="A175" s="66">
        <f>IF(計算シート!B13="","","その他支給")</f>
        <v/>
      </c>
      <c r="B175" s="67">
        <f>IF(計算シート!B13="","",計算シート!O13)</f>
        <v/>
      </c>
    </row>
    <row r="176" ht="15" customHeight="1" s="17">
      <c r="A176" s="65">
        <f>IF(計算シート!B13="","","支給合計")</f>
        <v/>
      </c>
      <c r="B176" s="68">
        <f>IF(計算シート!B13="","",計算シート!P13)</f>
        <v/>
      </c>
      <c r="C176" s="65">
        <f>IF(計算シート!B13="","","控除合計")</f>
        <v/>
      </c>
      <c r="D176" s="68">
        <f>IF(計算シート!B13="","",計算シート!V13)</f>
        <v/>
      </c>
    </row>
    <row r="177" ht="15" customHeight="1" s="17">
      <c r="A177" s="65">
        <f>IF(計算シート!B13="","","差引支給額")</f>
        <v/>
      </c>
      <c r="B177" s="68">
        <f>IF(計算シート!B13="","",計算シート!W13)</f>
        <v/>
      </c>
    </row>
    <row r="178"/>
    <row r="179" ht="17.15" customHeight="1" s="17">
      <c r="A179" s="65">
        <f>IF(計算シート!B14="","","従業員コード："&amp;計算シート!B14&amp;"（"&amp;計算シート!C14&amp;"）")</f>
        <v/>
      </c>
    </row>
    <row r="180" ht="15" customHeight="1" s="17">
      <c r="A180" s="66">
        <f>IF(計算シート!B14="","","基本給等")</f>
        <v/>
      </c>
      <c r="B180" s="67">
        <f>IF(計算シート!B14="","",計算シート!D14)</f>
        <v/>
      </c>
      <c r="C180" s="66">
        <f>IF(計算シート!B14="","","社会保険")</f>
        <v/>
      </c>
      <c r="D180" s="67">
        <f>IF(計算シート!B14="","",計算シート!Q14)</f>
        <v/>
      </c>
    </row>
    <row r="181" ht="15" customHeight="1" s="17">
      <c r="A181" s="66">
        <f>IF(計算シート!B14="","","残業代")</f>
        <v/>
      </c>
      <c r="B181" s="67">
        <f>IF(計算シート!B14="","",計算シート!E14)</f>
        <v/>
      </c>
      <c r="C181" s="66">
        <f>IF(計算シート!B14="","","雇用保険")</f>
        <v/>
      </c>
      <c r="D181" s="67">
        <f>IF(計算シート!B14="","",計算シート!R14)</f>
        <v/>
      </c>
    </row>
    <row r="182" ht="15" customHeight="1" s="17">
      <c r="A182" s="66">
        <f>IF(計算シート!B14="","","固定残業代")</f>
        <v/>
      </c>
      <c r="B182" s="67">
        <f>IF(計算シート!B14="","",計算シート!F14)</f>
        <v/>
      </c>
      <c r="C182" s="66">
        <f>IF(計算シート!B14="","","所得税")</f>
        <v/>
      </c>
      <c r="D182" s="67">
        <f>IF(計算シート!B14="","",計算シート!S14)</f>
        <v/>
      </c>
    </row>
    <row r="183" ht="17.15" customHeight="1" s="17">
      <c r="A183" s="66">
        <f>IF(計算シート!B14="","","手当1")</f>
        <v/>
      </c>
      <c r="B183" s="67">
        <f>IF(計算シート!B14="","",計算シート!G14)</f>
        <v/>
      </c>
      <c r="C183" s="66">
        <f>IF(計算シート!B14="","","住民税")</f>
        <v/>
      </c>
      <c r="D183" s="67">
        <f>IF(計算シート!B14="","",計算シート!T14)</f>
        <v/>
      </c>
    </row>
    <row r="184" ht="17.15" customHeight="1" s="17">
      <c r="A184" s="66">
        <f>IF(計算シート!B14="","","手当2")</f>
        <v/>
      </c>
      <c r="B184" s="67">
        <f>IF(計算シート!B14="","",計算シート!H14)</f>
        <v/>
      </c>
      <c r="C184" s="66">
        <f>IF(計算シート!B14="","","その他控除")</f>
        <v/>
      </c>
      <c r="D184" s="67">
        <f>IF(計算シート!B14="","",計算シート!U14)</f>
        <v/>
      </c>
    </row>
    <row r="185" ht="17.15" customHeight="1" s="17">
      <c r="A185" s="66">
        <f>IF(計算シート!B14="","","手当3")</f>
        <v/>
      </c>
      <c r="B185" s="67">
        <f>IF(計算シート!B14="","",計算シート!I14)</f>
        <v/>
      </c>
    </row>
    <row r="186" ht="17.15" customHeight="1" s="17">
      <c r="A186" s="66">
        <f>IF(計算シート!B14="","","手当4")</f>
        <v/>
      </c>
      <c r="B186" s="67">
        <f>IF(計算シート!B14="","",計算シート!J14)</f>
        <v/>
      </c>
    </row>
    <row r="187" ht="17.15" customHeight="1" s="17">
      <c r="A187" s="66">
        <f>IF(計算シート!B14="","","インセンティブA（歩合）")</f>
        <v/>
      </c>
      <c r="B187" s="67">
        <f>IF(計算シート!B14="","",計算シート!K14)</f>
        <v/>
      </c>
    </row>
    <row r="188" ht="17.15" customHeight="1" s="17">
      <c r="A188" s="66">
        <f>IF(計算シート!B14="","","インセンティブB（件数）")</f>
        <v/>
      </c>
      <c r="B188" s="67">
        <f>IF(計算シート!B14="","",計算シート!L14)</f>
        <v/>
      </c>
    </row>
    <row r="189" ht="15" customHeight="1" s="17">
      <c r="A189" s="66">
        <f>IF(計算シート!B14="","","インセンティブ（固定額）")</f>
        <v/>
      </c>
      <c r="B189" s="67">
        <f>IF(計算シート!B14="","",計算シート!M14)</f>
        <v/>
      </c>
    </row>
    <row r="190" ht="15" customHeight="1" s="17">
      <c r="A190" s="66">
        <f>IF(計算シート!B14="","","通勤費")</f>
        <v/>
      </c>
      <c r="B190" s="67">
        <f>IF(計算シート!B14="","",計算シート!N14)</f>
        <v/>
      </c>
    </row>
    <row r="191" ht="15" customHeight="1" s="17">
      <c r="A191" s="66">
        <f>IF(計算シート!B14="","","その他支給")</f>
        <v/>
      </c>
      <c r="B191" s="67">
        <f>IF(計算シート!B14="","",計算シート!O14)</f>
        <v/>
      </c>
    </row>
    <row r="192" ht="15" customHeight="1" s="17">
      <c r="A192" s="65">
        <f>IF(計算シート!B14="","","支給合計")</f>
        <v/>
      </c>
      <c r="B192" s="68">
        <f>IF(計算シート!B14="","",計算シート!P14)</f>
        <v/>
      </c>
      <c r="C192" s="65">
        <f>IF(計算シート!B14="","","控除合計")</f>
        <v/>
      </c>
      <c r="D192" s="68">
        <f>IF(計算シート!B14="","",計算シート!V14)</f>
        <v/>
      </c>
    </row>
    <row r="193" ht="15" customHeight="1" s="17">
      <c r="A193" s="65">
        <f>IF(計算シート!B14="","","差引支給額")</f>
        <v/>
      </c>
      <c r="B193" s="68">
        <f>IF(計算シート!B14="","",計算シート!W14)</f>
        <v/>
      </c>
    </row>
    <row r="194"/>
    <row r="195" ht="15" customHeight="1" s="17">
      <c r="A195" s="65">
        <f>IF(計算シート!B15="","","従業員コード："&amp;計算シート!B15&amp;"（"&amp;計算シート!C15&amp;"）")</f>
        <v/>
      </c>
    </row>
    <row r="196" ht="15" customHeight="1" s="17">
      <c r="A196" s="66">
        <f>IF(計算シート!B15="","","基本給等")</f>
        <v/>
      </c>
      <c r="B196" s="67">
        <f>IF(計算シート!B15="","",計算シート!D15)</f>
        <v/>
      </c>
      <c r="C196" s="66">
        <f>IF(計算シート!B15="","","社会保険")</f>
        <v/>
      </c>
      <c r="D196" s="67">
        <f>IF(計算シート!B15="","",計算シート!Q15)</f>
        <v/>
      </c>
    </row>
    <row r="197" ht="15" customHeight="1" s="17">
      <c r="A197" s="66">
        <f>IF(計算シート!B15="","","残業代")</f>
        <v/>
      </c>
      <c r="B197" s="67">
        <f>IF(計算シート!B15="","",計算シート!E15)</f>
        <v/>
      </c>
      <c r="C197" s="66">
        <f>IF(計算シート!B15="","","雇用保険")</f>
        <v/>
      </c>
      <c r="D197" s="67">
        <f>IF(計算シート!B15="","",計算シート!R15)</f>
        <v/>
      </c>
    </row>
    <row r="198" ht="15" customHeight="1" s="17">
      <c r="A198" s="66">
        <f>IF(計算シート!B15="","","固定残業代")</f>
        <v/>
      </c>
      <c r="B198" s="67">
        <f>IF(計算シート!B15="","",計算シート!F15)</f>
        <v/>
      </c>
      <c r="C198" s="66">
        <f>IF(計算シート!B15="","","所得税")</f>
        <v/>
      </c>
      <c r="D198" s="67">
        <f>IF(計算シート!B15="","",計算シート!S15)</f>
        <v/>
      </c>
    </row>
    <row r="199" ht="15" customHeight="1" s="17">
      <c r="A199" s="66">
        <f>IF(計算シート!B15="","","手当1")</f>
        <v/>
      </c>
      <c r="B199" s="67">
        <f>IF(計算シート!B15="","",計算シート!G15)</f>
        <v/>
      </c>
      <c r="C199" s="66">
        <f>IF(計算シート!B15="","","住民税")</f>
        <v/>
      </c>
      <c r="D199" s="67">
        <f>IF(計算シート!B15="","",計算シート!T15)</f>
        <v/>
      </c>
    </row>
    <row r="200" ht="15" customHeight="1" s="17">
      <c r="A200" s="66">
        <f>IF(計算シート!B15="","","手当2")</f>
        <v/>
      </c>
      <c r="B200" s="67">
        <f>IF(計算シート!B15="","",計算シート!H15)</f>
        <v/>
      </c>
      <c r="C200" s="66">
        <f>IF(計算シート!B15="","","その他控除")</f>
        <v/>
      </c>
      <c r="D200" s="67">
        <f>IF(計算シート!B15="","",計算シート!U15)</f>
        <v/>
      </c>
    </row>
    <row r="201" ht="15" customHeight="1" s="17">
      <c r="A201" s="66">
        <f>IF(計算シート!B15="","","手当3")</f>
        <v/>
      </c>
      <c r="B201" s="67">
        <f>IF(計算シート!B15="","",計算シート!I15)</f>
        <v/>
      </c>
    </row>
    <row r="202" ht="15" customHeight="1" s="17">
      <c r="A202" s="66">
        <f>IF(計算シート!B15="","","手当4")</f>
        <v/>
      </c>
      <c r="B202" s="67">
        <f>IF(計算シート!B15="","",計算シート!J15)</f>
        <v/>
      </c>
    </row>
    <row r="203" ht="15" customHeight="1" s="17">
      <c r="A203" s="66">
        <f>IF(計算シート!B15="","","インセンティブA（歩合）")</f>
        <v/>
      </c>
      <c r="B203" s="67">
        <f>IF(計算シート!B15="","",計算シート!K15)</f>
        <v/>
      </c>
    </row>
    <row r="204" ht="15" customHeight="1" s="17">
      <c r="A204" s="66">
        <f>IF(計算シート!B15="","","インセンティブB（件数）")</f>
        <v/>
      </c>
      <c r="B204" s="67">
        <f>IF(計算シート!B15="","",計算シート!L15)</f>
        <v/>
      </c>
    </row>
    <row r="205" ht="15" customHeight="1" s="17">
      <c r="A205" s="66">
        <f>IF(計算シート!B15="","","インセンティブ（固定額）")</f>
        <v/>
      </c>
      <c r="B205" s="67">
        <f>IF(計算シート!B15="","",計算シート!M15)</f>
        <v/>
      </c>
    </row>
    <row r="206" ht="15" customHeight="1" s="17">
      <c r="A206" s="66">
        <f>IF(計算シート!B15="","","通勤費")</f>
        <v/>
      </c>
      <c r="B206" s="67">
        <f>IF(計算シート!B15="","",計算シート!N15)</f>
        <v/>
      </c>
    </row>
    <row r="207" ht="15" customHeight="1" s="17">
      <c r="A207" s="66">
        <f>IF(計算シート!B15="","","その他支給")</f>
        <v/>
      </c>
      <c r="B207" s="67">
        <f>IF(計算シート!B15="","",計算シート!O15)</f>
        <v/>
      </c>
    </row>
    <row r="208" ht="15" customHeight="1" s="17">
      <c r="A208" s="65">
        <f>IF(計算シート!B15="","","支給合計")</f>
        <v/>
      </c>
      <c r="B208" s="68">
        <f>IF(計算シート!B15="","",計算シート!P15)</f>
        <v/>
      </c>
      <c r="C208" s="65">
        <f>IF(計算シート!B15="","","控除合計")</f>
        <v/>
      </c>
      <c r="D208" s="68">
        <f>IF(計算シート!B15="","",計算シート!V15)</f>
        <v/>
      </c>
    </row>
    <row r="209" ht="15" customHeight="1" s="17">
      <c r="A209" s="65">
        <f>IF(計算シート!B15="","","差引支給額")</f>
        <v/>
      </c>
      <c r="B209" s="68">
        <f>IF(計算シート!B15="","",計算シート!W15)</f>
        <v/>
      </c>
    </row>
    <row r="210"/>
    <row r="211" ht="15" customHeight="1" s="17">
      <c r="A211" s="65">
        <f>IF(計算シート!B16="","","従業員コード："&amp;計算シート!B16&amp;"（"&amp;計算シート!C16&amp;"）")</f>
        <v/>
      </c>
    </row>
    <row r="212" ht="15" customHeight="1" s="17">
      <c r="A212" s="66">
        <f>IF(計算シート!B16="","","基本給等")</f>
        <v/>
      </c>
      <c r="B212" s="67">
        <f>IF(計算シート!B16="","",計算シート!D16)</f>
        <v/>
      </c>
      <c r="C212" s="66">
        <f>IF(計算シート!B16="","","社会保険")</f>
        <v/>
      </c>
      <c r="D212" s="67">
        <f>IF(計算シート!B16="","",計算シート!Q16)</f>
        <v/>
      </c>
    </row>
    <row r="213" ht="15" customHeight="1" s="17">
      <c r="A213" s="66">
        <f>IF(計算シート!B16="","","残業代")</f>
        <v/>
      </c>
      <c r="B213" s="67">
        <f>IF(計算シート!B16="","",計算シート!E16)</f>
        <v/>
      </c>
      <c r="C213" s="66">
        <f>IF(計算シート!B16="","","雇用保険")</f>
        <v/>
      </c>
      <c r="D213" s="67">
        <f>IF(計算シート!B16="","",計算シート!R16)</f>
        <v/>
      </c>
    </row>
    <row r="214" ht="15" customHeight="1" s="17">
      <c r="A214" s="66">
        <f>IF(計算シート!B16="","","固定残業代")</f>
        <v/>
      </c>
      <c r="B214" s="67">
        <f>IF(計算シート!B16="","",計算シート!F16)</f>
        <v/>
      </c>
      <c r="C214" s="66">
        <f>IF(計算シート!B16="","","所得税")</f>
        <v/>
      </c>
      <c r="D214" s="67">
        <f>IF(計算シート!B16="","",計算シート!S16)</f>
        <v/>
      </c>
    </row>
    <row r="215" ht="15" customHeight="1" s="17">
      <c r="A215" s="66">
        <f>IF(計算シート!B16="","","手当1")</f>
        <v/>
      </c>
      <c r="B215" s="67">
        <f>IF(計算シート!B16="","",計算シート!G16)</f>
        <v/>
      </c>
      <c r="C215" s="66">
        <f>IF(計算シート!B16="","","住民税")</f>
        <v/>
      </c>
      <c r="D215" s="67">
        <f>IF(計算シート!B16="","",計算シート!T16)</f>
        <v/>
      </c>
    </row>
    <row r="216" ht="15" customHeight="1" s="17">
      <c r="A216" s="66">
        <f>IF(計算シート!B16="","","手当2")</f>
        <v/>
      </c>
      <c r="B216" s="67">
        <f>IF(計算シート!B16="","",計算シート!H16)</f>
        <v/>
      </c>
      <c r="C216" s="66">
        <f>IF(計算シート!B16="","","その他控除")</f>
        <v/>
      </c>
      <c r="D216" s="67">
        <f>IF(計算シート!B16="","",計算シート!U16)</f>
        <v/>
      </c>
    </row>
    <row r="217" ht="15" customHeight="1" s="17">
      <c r="A217" s="66">
        <f>IF(計算シート!B16="","","手当3")</f>
        <v/>
      </c>
      <c r="B217" s="67">
        <f>IF(計算シート!B16="","",計算シート!I16)</f>
        <v/>
      </c>
    </row>
    <row r="218" ht="15" customHeight="1" s="17">
      <c r="A218" s="66">
        <f>IF(計算シート!B16="","","手当4")</f>
        <v/>
      </c>
      <c r="B218" s="67">
        <f>IF(計算シート!B16="","",計算シート!J16)</f>
        <v/>
      </c>
    </row>
    <row r="219" ht="15" customHeight="1" s="17">
      <c r="A219" s="66">
        <f>IF(計算シート!B16="","","インセンティブA（歩合）")</f>
        <v/>
      </c>
      <c r="B219" s="67">
        <f>IF(計算シート!B16="","",計算シート!K16)</f>
        <v/>
      </c>
    </row>
    <row r="220" ht="15" customHeight="1" s="17">
      <c r="A220" s="66">
        <f>IF(計算シート!B16="","","インセンティブB（件数）")</f>
        <v/>
      </c>
      <c r="B220" s="67">
        <f>IF(計算シート!B16="","",計算シート!L16)</f>
        <v/>
      </c>
    </row>
    <row r="221" ht="15" customHeight="1" s="17">
      <c r="A221" s="66">
        <f>IF(計算シート!B16="","","インセンティブ（固定額）")</f>
        <v/>
      </c>
      <c r="B221" s="67">
        <f>IF(計算シート!B16="","",計算シート!M16)</f>
        <v/>
      </c>
    </row>
    <row r="222" ht="15" customHeight="1" s="17">
      <c r="A222" s="66">
        <f>IF(計算シート!B16="","","通勤費")</f>
        <v/>
      </c>
      <c r="B222" s="67">
        <f>IF(計算シート!B16="","",計算シート!N16)</f>
        <v/>
      </c>
    </row>
    <row r="223" ht="15" customHeight="1" s="17">
      <c r="A223" s="66">
        <f>IF(計算シート!B16="","","その他支給")</f>
        <v/>
      </c>
      <c r="B223" s="67">
        <f>IF(計算シート!B16="","",計算シート!O16)</f>
        <v/>
      </c>
    </row>
    <row r="224" ht="15" customHeight="1" s="17">
      <c r="A224" s="65">
        <f>IF(計算シート!B16="","","支給合計")</f>
        <v/>
      </c>
      <c r="B224" s="68">
        <f>IF(計算シート!B16="","",計算シート!P16)</f>
        <v/>
      </c>
      <c r="C224" s="65">
        <f>IF(計算シート!B16="","","控除合計")</f>
        <v/>
      </c>
      <c r="D224" s="68">
        <f>IF(計算シート!B16="","",計算シート!V16)</f>
        <v/>
      </c>
    </row>
    <row r="225" ht="15" customHeight="1" s="17">
      <c r="A225" s="65">
        <f>IF(計算シート!B16="","","差引支給額")</f>
        <v/>
      </c>
      <c r="B225" s="68">
        <f>IF(計算シート!B16="","",計算シート!W16)</f>
        <v/>
      </c>
    </row>
    <row r="226"/>
    <row r="227" ht="15" customHeight="1" s="17">
      <c r="A227" s="65">
        <f>IF(計算シート!B17="","","従業員コード："&amp;計算シート!B17&amp;"（"&amp;計算シート!C17&amp;"）")</f>
        <v/>
      </c>
    </row>
    <row r="228" ht="15" customHeight="1" s="17">
      <c r="A228" s="66">
        <f>IF(計算シート!B17="","","基本給等")</f>
        <v/>
      </c>
      <c r="B228" s="67">
        <f>IF(計算シート!B17="","",計算シート!D17)</f>
        <v/>
      </c>
      <c r="C228" s="66">
        <f>IF(計算シート!B17="","","社会保険")</f>
        <v/>
      </c>
      <c r="D228" s="67">
        <f>IF(計算シート!B17="","",計算シート!Q17)</f>
        <v/>
      </c>
    </row>
    <row r="229" ht="15" customHeight="1" s="17">
      <c r="A229" s="66">
        <f>IF(計算シート!B17="","","残業代")</f>
        <v/>
      </c>
      <c r="B229" s="67">
        <f>IF(計算シート!B17="","",計算シート!E17)</f>
        <v/>
      </c>
      <c r="C229" s="66">
        <f>IF(計算シート!B17="","","雇用保険")</f>
        <v/>
      </c>
      <c r="D229" s="67">
        <f>IF(計算シート!B17="","",計算シート!R17)</f>
        <v/>
      </c>
    </row>
    <row r="230" ht="15" customHeight="1" s="17">
      <c r="A230" s="66">
        <f>IF(計算シート!B17="","","固定残業代")</f>
        <v/>
      </c>
      <c r="B230" s="67">
        <f>IF(計算シート!B17="","",計算シート!F17)</f>
        <v/>
      </c>
      <c r="C230" s="66">
        <f>IF(計算シート!B17="","","所得税")</f>
        <v/>
      </c>
      <c r="D230" s="67">
        <f>IF(計算シート!B17="","",計算シート!S17)</f>
        <v/>
      </c>
    </row>
    <row r="231" ht="15" customHeight="1" s="17">
      <c r="A231" s="66">
        <f>IF(計算シート!B17="","","手当1")</f>
        <v/>
      </c>
      <c r="B231" s="67">
        <f>IF(計算シート!B17="","",計算シート!G17)</f>
        <v/>
      </c>
      <c r="C231" s="66">
        <f>IF(計算シート!B17="","","住民税")</f>
        <v/>
      </c>
      <c r="D231" s="67">
        <f>IF(計算シート!B17="","",計算シート!T17)</f>
        <v/>
      </c>
    </row>
    <row r="232" ht="15" customHeight="1" s="17">
      <c r="A232" s="66">
        <f>IF(計算シート!B17="","","手当2")</f>
        <v/>
      </c>
      <c r="B232" s="67">
        <f>IF(計算シート!B17="","",計算シート!H17)</f>
        <v/>
      </c>
      <c r="C232" s="66">
        <f>IF(計算シート!B17="","","その他控除")</f>
        <v/>
      </c>
      <c r="D232" s="67">
        <f>IF(計算シート!B17="","",計算シート!U17)</f>
        <v/>
      </c>
    </row>
    <row r="233" ht="15" customHeight="1" s="17">
      <c r="A233" s="66">
        <f>IF(計算シート!B17="","","手当3")</f>
        <v/>
      </c>
      <c r="B233" s="67">
        <f>IF(計算シート!B17="","",計算シート!I17)</f>
        <v/>
      </c>
    </row>
    <row r="234" ht="15" customHeight="1" s="17">
      <c r="A234" s="66">
        <f>IF(計算シート!B17="","","手当4")</f>
        <v/>
      </c>
      <c r="B234" s="67">
        <f>IF(計算シート!B17="","",計算シート!J17)</f>
        <v/>
      </c>
    </row>
    <row r="235" ht="15" customHeight="1" s="17">
      <c r="A235" s="66">
        <f>IF(計算シート!B17="","","インセンティブA（歩合）")</f>
        <v/>
      </c>
      <c r="B235" s="67">
        <f>IF(計算シート!B17="","",計算シート!K17)</f>
        <v/>
      </c>
    </row>
    <row r="236" ht="15" customHeight="1" s="17">
      <c r="A236" s="66">
        <f>IF(計算シート!B17="","","インセンティブB（件数）")</f>
        <v/>
      </c>
      <c r="B236" s="67">
        <f>IF(計算シート!B17="","",計算シート!L17)</f>
        <v/>
      </c>
    </row>
    <row r="237" ht="15" customHeight="1" s="17">
      <c r="A237" s="66">
        <f>IF(計算シート!B17="","","インセンティブ（固定額）")</f>
        <v/>
      </c>
      <c r="B237" s="67">
        <f>IF(計算シート!B17="","",計算シート!M17)</f>
        <v/>
      </c>
    </row>
    <row r="238" ht="15" customHeight="1" s="17">
      <c r="A238" s="66">
        <f>IF(計算シート!B17="","","通勤費")</f>
        <v/>
      </c>
      <c r="B238" s="67">
        <f>IF(計算シート!B17="","",計算シート!N17)</f>
        <v/>
      </c>
    </row>
    <row r="239" ht="15" customHeight="1" s="17">
      <c r="A239" s="66">
        <f>IF(計算シート!B17="","","その他支給")</f>
        <v/>
      </c>
      <c r="B239" s="67">
        <f>IF(計算シート!B17="","",計算シート!O17)</f>
        <v/>
      </c>
    </row>
    <row r="240" ht="15" customHeight="1" s="17">
      <c r="A240" s="65">
        <f>IF(計算シート!B17="","","支給合計")</f>
        <v/>
      </c>
      <c r="B240" s="68">
        <f>IF(計算シート!B17="","",計算シート!P17)</f>
        <v/>
      </c>
      <c r="C240" s="65">
        <f>IF(計算シート!B17="","","控除合計")</f>
        <v/>
      </c>
      <c r="D240" s="68">
        <f>IF(計算シート!B17="","",計算シート!V17)</f>
        <v/>
      </c>
    </row>
    <row r="241" ht="15" customHeight="1" s="17">
      <c r="A241" s="65">
        <f>IF(計算シート!B17="","","差引支給額")</f>
        <v/>
      </c>
      <c r="B241" s="68">
        <f>IF(計算シート!B17="","",計算シート!W17)</f>
        <v/>
      </c>
    </row>
    <row r="242"/>
    <row r="243" ht="15" customHeight="1" s="17">
      <c r="A243" s="65">
        <f>IF(計算シート!B18="","","従業員コード："&amp;計算シート!B18&amp;"（"&amp;計算シート!C18&amp;"）")</f>
        <v/>
      </c>
    </row>
    <row r="244" ht="15" customHeight="1" s="17">
      <c r="A244" s="66">
        <f>IF(計算シート!B18="","","基本給等")</f>
        <v/>
      </c>
      <c r="B244" s="67">
        <f>IF(計算シート!B18="","",計算シート!D18)</f>
        <v/>
      </c>
      <c r="C244" s="66">
        <f>IF(計算シート!B18="","","社会保険")</f>
        <v/>
      </c>
      <c r="D244" s="67">
        <f>IF(計算シート!B18="","",計算シート!Q18)</f>
        <v/>
      </c>
    </row>
    <row r="245" ht="15" customHeight="1" s="17">
      <c r="A245" s="66">
        <f>IF(計算シート!B18="","","残業代")</f>
        <v/>
      </c>
      <c r="B245" s="67">
        <f>IF(計算シート!B18="","",計算シート!E18)</f>
        <v/>
      </c>
      <c r="C245" s="66">
        <f>IF(計算シート!B18="","","雇用保険")</f>
        <v/>
      </c>
      <c r="D245" s="67">
        <f>IF(計算シート!B18="","",計算シート!R18)</f>
        <v/>
      </c>
    </row>
    <row r="246" ht="15" customHeight="1" s="17">
      <c r="A246" s="66">
        <f>IF(計算シート!B18="","","固定残業代")</f>
        <v/>
      </c>
      <c r="B246" s="67">
        <f>IF(計算シート!B18="","",計算シート!F18)</f>
        <v/>
      </c>
      <c r="C246" s="66">
        <f>IF(計算シート!B18="","","所得税")</f>
        <v/>
      </c>
      <c r="D246" s="67">
        <f>IF(計算シート!B18="","",計算シート!S18)</f>
        <v/>
      </c>
    </row>
    <row r="247" ht="15" customHeight="1" s="17">
      <c r="A247" s="66">
        <f>IF(計算シート!B18="","","手当1")</f>
        <v/>
      </c>
      <c r="B247" s="67">
        <f>IF(計算シート!B18="","",計算シート!G18)</f>
        <v/>
      </c>
      <c r="C247" s="66">
        <f>IF(計算シート!B18="","","住民税")</f>
        <v/>
      </c>
      <c r="D247" s="67">
        <f>IF(計算シート!B18="","",計算シート!T18)</f>
        <v/>
      </c>
    </row>
    <row r="248" ht="15" customHeight="1" s="17">
      <c r="A248" s="66">
        <f>IF(計算シート!B18="","","手当2")</f>
        <v/>
      </c>
      <c r="B248" s="67">
        <f>IF(計算シート!B18="","",計算シート!H18)</f>
        <v/>
      </c>
      <c r="C248" s="66">
        <f>IF(計算シート!B18="","","その他控除")</f>
        <v/>
      </c>
      <c r="D248" s="67">
        <f>IF(計算シート!B18="","",計算シート!U18)</f>
        <v/>
      </c>
    </row>
    <row r="249" ht="15" customHeight="1" s="17">
      <c r="A249" s="66">
        <f>IF(計算シート!B18="","","手当3")</f>
        <v/>
      </c>
      <c r="B249" s="67">
        <f>IF(計算シート!B18="","",計算シート!I18)</f>
        <v/>
      </c>
    </row>
    <row r="250" ht="15" customHeight="1" s="17">
      <c r="A250" s="66">
        <f>IF(計算シート!B18="","","手当4")</f>
        <v/>
      </c>
      <c r="B250" s="67">
        <f>IF(計算シート!B18="","",計算シート!J18)</f>
        <v/>
      </c>
    </row>
    <row r="251" ht="15" customHeight="1" s="17">
      <c r="A251" s="66">
        <f>IF(計算シート!B18="","","インセンティブA（歩合）")</f>
        <v/>
      </c>
      <c r="B251" s="67">
        <f>IF(計算シート!B18="","",計算シート!K18)</f>
        <v/>
      </c>
    </row>
    <row r="252" ht="15" customHeight="1" s="17">
      <c r="A252" s="66">
        <f>IF(計算シート!B18="","","インセンティブB（件数）")</f>
        <v/>
      </c>
      <c r="B252" s="67">
        <f>IF(計算シート!B18="","",計算シート!L18)</f>
        <v/>
      </c>
    </row>
    <row r="253" ht="15" customHeight="1" s="17">
      <c r="A253" s="66">
        <f>IF(計算シート!B18="","","インセンティブ（固定額）")</f>
        <v/>
      </c>
      <c r="B253" s="67">
        <f>IF(計算シート!B18="","",計算シート!M18)</f>
        <v/>
      </c>
    </row>
    <row r="254" ht="15" customHeight="1" s="17">
      <c r="A254" s="66">
        <f>IF(計算シート!B18="","","通勤費")</f>
        <v/>
      </c>
      <c r="B254" s="67">
        <f>IF(計算シート!B18="","",計算シート!N18)</f>
        <v/>
      </c>
    </row>
    <row r="255" ht="15" customHeight="1" s="17">
      <c r="A255" s="66">
        <f>IF(計算シート!B18="","","その他支給")</f>
        <v/>
      </c>
      <c r="B255" s="67">
        <f>IF(計算シート!B18="","",計算シート!O18)</f>
        <v/>
      </c>
    </row>
    <row r="256" ht="15" customHeight="1" s="17">
      <c r="A256" s="65">
        <f>IF(計算シート!B18="","","支給合計")</f>
        <v/>
      </c>
      <c r="B256" s="68">
        <f>IF(計算シート!B18="","",計算シート!P18)</f>
        <v/>
      </c>
      <c r="C256" s="65">
        <f>IF(計算シート!B18="","","控除合計")</f>
        <v/>
      </c>
      <c r="D256" s="68">
        <f>IF(計算シート!B18="","",計算シート!V18)</f>
        <v/>
      </c>
    </row>
    <row r="257" ht="15" customHeight="1" s="17">
      <c r="A257" s="65">
        <f>IF(計算シート!B18="","","差引支給額")</f>
        <v/>
      </c>
      <c r="B257" s="68">
        <f>IF(計算シート!B18="","",計算シート!W18)</f>
        <v/>
      </c>
    </row>
    <row r="258"/>
    <row r="259" ht="15" customHeight="1" s="17">
      <c r="A259" s="65">
        <f>IF(計算シート!B19="","","従業員コード："&amp;計算シート!B19&amp;"（"&amp;計算シート!C19&amp;"）")</f>
        <v/>
      </c>
    </row>
    <row r="260" ht="15" customHeight="1" s="17">
      <c r="A260" s="66">
        <f>IF(計算シート!B19="","","基本給等")</f>
        <v/>
      </c>
      <c r="B260" s="67">
        <f>IF(計算シート!B19="","",計算シート!D19)</f>
        <v/>
      </c>
      <c r="C260" s="66">
        <f>IF(計算シート!B19="","","社会保険")</f>
        <v/>
      </c>
      <c r="D260" s="67">
        <f>IF(計算シート!B19="","",計算シート!Q19)</f>
        <v/>
      </c>
    </row>
    <row r="261" ht="15" customHeight="1" s="17">
      <c r="A261" s="66">
        <f>IF(計算シート!B19="","","残業代")</f>
        <v/>
      </c>
      <c r="B261" s="67">
        <f>IF(計算シート!B19="","",計算シート!E19)</f>
        <v/>
      </c>
      <c r="C261" s="66">
        <f>IF(計算シート!B19="","","雇用保険")</f>
        <v/>
      </c>
      <c r="D261" s="67">
        <f>IF(計算シート!B19="","",計算シート!R19)</f>
        <v/>
      </c>
    </row>
    <row r="262" ht="15" customHeight="1" s="17">
      <c r="A262" s="66">
        <f>IF(計算シート!B19="","","固定残業代")</f>
        <v/>
      </c>
      <c r="B262" s="67">
        <f>IF(計算シート!B19="","",計算シート!F19)</f>
        <v/>
      </c>
      <c r="C262" s="66">
        <f>IF(計算シート!B19="","","所得税")</f>
        <v/>
      </c>
      <c r="D262" s="67">
        <f>IF(計算シート!B19="","",計算シート!S19)</f>
        <v/>
      </c>
    </row>
    <row r="263" ht="15" customHeight="1" s="17">
      <c r="A263" s="66">
        <f>IF(計算シート!B19="","","手当1")</f>
        <v/>
      </c>
      <c r="B263" s="67">
        <f>IF(計算シート!B19="","",計算シート!G19)</f>
        <v/>
      </c>
      <c r="C263" s="66">
        <f>IF(計算シート!B19="","","住民税")</f>
        <v/>
      </c>
      <c r="D263" s="67">
        <f>IF(計算シート!B19="","",計算シート!T19)</f>
        <v/>
      </c>
    </row>
    <row r="264" ht="15" customHeight="1" s="17">
      <c r="A264" s="66">
        <f>IF(計算シート!B19="","","手当2")</f>
        <v/>
      </c>
      <c r="B264" s="67">
        <f>IF(計算シート!B19="","",計算シート!H19)</f>
        <v/>
      </c>
      <c r="C264" s="66">
        <f>IF(計算シート!B19="","","その他控除")</f>
        <v/>
      </c>
      <c r="D264" s="67">
        <f>IF(計算シート!B19="","",計算シート!U19)</f>
        <v/>
      </c>
    </row>
    <row r="265" ht="15" customHeight="1" s="17">
      <c r="A265" s="66">
        <f>IF(計算シート!B19="","","手当3")</f>
        <v/>
      </c>
      <c r="B265" s="67">
        <f>IF(計算シート!B19="","",計算シート!I19)</f>
        <v/>
      </c>
    </row>
    <row r="266" ht="15" customHeight="1" s="17">
      <c r="A266" s="66">
        <f>IF(計算シート!B19="","","手当4")</f>
        <v/>
      </c>
      <c r="B266" s="67">
        <f>IF(計算シート!B19="","",計算シート!J19)</f>
        <v/>
      </c>
    </row>
    <row r="267" ht="15" customHeight="1" s="17">
      <c r="A267" s="66">
        <f>IF(計算シート!B19="","","インセンティブA（歩合）")</f>
        <v/>
      </c>
      <c r="B267" s="67">
        <f>IF(計算シート!B19="","",計算シート!K19)</f>
        <v/>
      </c>
    </row>
    <row r="268" ht="15" customHeight="1" s="17">
      <c r="A268" s="66">
        <f>IF(計算シート!B19="","","インセンティブB（件数）")</f>
        <v/>
      </c>
      <c r="B268" s="67">
        <f>IF(計算シート!B19="","",計算シート!L19)</f>
        <v/>
      </c>
    </row>
    <row r="269" ht="15" customHeight="1" s="17">
      <c r="A269" s="66">
        <f>IF(計算シート!B19="","","インセンティブ（固定額）")</f>
        <v/>
      </c>
      <c r="B269" s="67">
        <f>IF(計算シート!B19="","",計算シート!M19)</f>
        <v/>
      </c>
    </row>
    <row r="270" ht="15" customHeight="1" s="17">
      <c r="A270" s="66">
        <f>IF(計算シート!B19="","","通勤費")</f>
        <v/>
      </c>
      <c r="B270" s="67">
        <f>IF(計算シート!B19="","",計算シート!N19)</f>
        <v/>
      </c>
    </row>
    <row r="271" ht="15" customHeight="1" s="17">
      <c r="A271" s="66">
        <f>IF(計算シート!B19="","","その他支給")</f>
        <v/>
      </c>
      <c r="B271" s="67">
        <f>IF(計算シート!B19="","",計算シート!O19)</f>
        <v/>
      </c>
    </row>
    <row r="272" ht="15" customHeight="1" s="17">
      <c r="A272" s="65">
        <f>IF(計算シート!B19="","","支給合計")</f>
        <v/>
      </c>
      <c r="B272" s="68">
        <f>IF(計算シート!B19="","",計算シート!P19)</f>
        <v/>
      </c>
      <c r="C272" s="65">
        <f>IF(計算シート!B19="","","控除合計")</f>
        <v/>
      </c>
      <c r="D272" s="68">
        <f>IF(計算シート!B19="","",計算シート!V19)</f>
        <v/>
      </c>
    </row>
    <row r="273" ht="15" customHeight="1" s="17">
      <c r="A273" s="65">
        <f>IF(計算シート!B19="","","差引支給額")</f>
        <v/>
      </c>
      <c r="B273" s="68">
        <f>IF(計算シート!B19="","",計算シート!W19)</f>
        <v/>
      </c>
    </row>
    <row r="274"/>
    <row r="275" ht="15" customHeight="1" s="17">
      <c r="A275" s="65">
        <f>IF(計算シート!B20="","","従業員コード："&amp;計算シート!B20&amp;"（"&amp;計算シート!C20&amp;"）")</f>
        <v/>
      </c>
    </row>
    <row r="276" ht="15" customHeight="1" s="17">
      <c r="A276" s="66">
        <f>IF(計算シート!B20="","","基本給等")</f>
        <v/>
      </c>
      <c r="B276" s="67">
        <f>IF(計算シート!B20="","",計算シート!D20)</f>
        <v/>
      </c>
      <c r="C276" s="66">
        <f>IF(計算シート!B20="","","社会保険")</f>
        <v/>
      </c>
      <c r="D276" s="67">
        <f>IF(計算シート!B20="","",計算シート!Q20)</f>
        <v/>
      </c>
    </row>
    <row r="277" ht="15" customHeight="1" s="17">
      <c r="A277" s="66">
        <f>IF(計算シート!B20="","","残業代")</f>
        <v/>
      </c>
      <c r="B277" s="67">
        <f>IF(計算シート!B20="","",計算シート!E20)</f>
        <v/>
      </c>
      <c r="C277" s="66">
        <f>IF(計算シート!B20="","","雇用保険")</f>
        <v/>
      </c>
      <c r="D277" s="67">
        <f>IF(計算シート!B20="","",計算シート!R20)</f>
        <v/>
      </c>
    </row>
    <row r="278" ht="15" customHeight="1" s="17">
      <c r="A278" s="66">
        <f>IF(計算シート!B20="","","固定残業代")</f>
        <v/>
      </c>
      <c r="B278" s="67">
        <f>IF(計算シート!B20="","",計算シート!F20)</f>
        <v/>
      </c>
      <c r="C278" s="66">
        <f>IF(計算シート!B20="","","所得税")</f>
        <v/>
      </c>
      <c r="D278" s="67">
        <f>IF(計算シート!B20="","",計算シート!S20)</f>
        <v/>
      </c>
    </row>
    <row r="279" ht="15" customHeight="1" s="17">
      <c r="A279" s="66">
        <f>IF(計算シート!B20="","","手当1")</f>
        <v/>
      </c>
      <c r="B279" s="67">
        <f>IF(計算シート!B20="","",計算シート!G20)</f>
        <v/>
      </c>
      <c r="C279" s="66">
        <f>IF(計算シート!B20="","","住民税")</f>
        <v/>
      </c>
      <c r="D279" s="67">
        <f>IF(計算シート!B20="","",計算シート!T20)</f>
        <v/>
      </c>
    </row>
    <row r="280" ht="15" customHeight="1" s="17">
      <c r="A280" s="66">
        <f>IF(計算シート!B20="","","手当2")</f>
        <v/>
      </c>
      <c r="B280" s="67">
        <f>IF(計算シート!B20="","",計算シート!H20)</f>
        <v/>
      </c>
      <c r="C280" s="66">
        <f>IF(計算シート!B20="","","その他控除")</f>
        <v/>
      </c>
      <c r="D280" s="67">
        <f>IF(計算シート!B20="","",計算シート!U20)</f>
        <v/>
      </c>
    </row>
    <row r="281" ht="15" customHeight="1" s="17">
      <c r="A281" s="66">
        <f>IF(計算シート!B20="","","手当3")</f>
        <v/>
      </c>
      <c r="B281" s="67">
        <f>IF(計算シート!B20="","",計算シート!I20)</f>
        <v/>
      </c>
    </row>
    <row r="282" ht="15" customHeight="1" s="17">
      <c r="A282" s="66">
        <f>IF(計算シート!B20="","","手当4")</f>
        <v/>
      </c>
      <c r="B282" s="67">
        <f>IF(計算シート!B20="","",計算シート!J20)</f>
        <v/>
      </c>
    </row>
    <row r="283" ht="15" customHeight="1" s="17">
      <c r="A283" s="66">
        <f>IF(計算シート!B20="","","インセンティブA（歩合）")</f>
        <v/>
      </c>
      <c r="B283" s="67">
        <f>IF(計算シート!B20="","",計算シート!K20)</f>
        <v/>
      </c>
    </row>
    <row r="284" ht="15" customHeight="1" s="17">
      <c r="A284" s="66">
        <f>IF(計算シート!B20="","","インセンティブB（件数）")</f>
        <v/>
      </c>
      <c r="B284" s="67">
        <f>IF(計算シート!B20="","",計算シート!L20)</f>
        <v/>
      </c>
    </row>
    <row r="285" ht="15" customHeight="1" s="17">
      <c r="A285" s="66">
        <f>IF(計算シート!B20="","","インセンティブ（固定額）")</f>
        <v/>
      </c>
      <c r="B285" s="67">
        <f>IF(計算シート!B20="","",計算シート!M20)</f>
        <v/>
      </c>
    </row>
    <row r="286" ht="15" customHeight="1" s="17">
      <c r="A286" s="66">
        <f>IF(計算シート!B20="","","通勤費")</f>
        <v/>
      </c>
      <c r="B286" s="67">
        <f>IF(計算シート!B20="","",計算シート!N20)</f>
        <v/>
      </c>
    </row>
    <row r="287" ht="15" customHeight="1" s="17">
      <c r="A287" s="66">
        <f>IF(計算シート!B20="","","その他支給")</f>
        <v/>
      </c>
      <c r="B287" s="67">
        <f>IF(計算シート!B20="","",計算シート!O20)</f>
        <v/>
      </c>
    </row>
    <row r="288" ht="15" customHeight="1" s="17">
      <c r="A288" s="65">
        <f>IF(計算シート!B20="","","支給合計")</f>
        <v/>
      </c>
      <c r="B288" s="68">
        <f>IF(計算シート!B20="","",計算シート!P20)</f>
        <v/>
      </c>
      <c r="C288" s="65">
        <f>IF(計算シート!B20="","","控除合計")</f>
        <v/>
      </c>
      <c r="D288" s="68">
        <f>IF(計算シート!B20="","",計算シート!V20)</f>
        <v/>
      </c>
    </row>
    <row r="289" ht="15" customHeight="1" s="17">
      <c r="A289" s="65">
        <f>IF(計算シート!B20="","","差引支給額")</f>
        <v/>
      </c>
      <c r="B289" s="68">
        <f>IF(計算シート!B20="","",計算シート!W20)</f>
        <v/>
      </c>
    </row>
    <row r="290"/>
    <row r="291" ht="15" customHeight="1" s="17">
      <c r="A291" s="65">
        <f>IF(計算シート!B21="","","従業員コード："&amp;計算シート!B21&amp;"（"&amp;計算シート!C21&amp;"）")</f>
        <v/>
      </c>
    </row>
    <row r="292" ht="15" customHeight="1" s="17">
      <c r="A292" s="66">
        <f>IF(計算シート!B21="","","基本給等")</f>
        <v/>
      </c>
      <c r="B292" s="67">
        <f>IF(計算シート!B21="","",計算シート!D21)</f>
        <v/>
      </c>
      <c r="C292" s="66">
        <f>IF(計算シート!B21="","","社会保険")</f>
        <v/>
      </c>
      <c r="D292" s="67">
        <f>IF(計算シート!B21="","",計算シート!Q21)</f>
        <v/>
      </c>
    </row>
    <row r="293" ht="15" customHeight="1" s="17">
      <c r="A293" s="66">
        <f>IF(計算シート!B21="","","残業代")</f>
        <v/>
      </c>
      <c r="B293" s="67">
        <f>IF(計算シート!B21="","",計算シート!E21)</f>
        <v/>
      </c>
      <c r="C293" s="66">
        <f>IF(計算シート!B21="","","雇用保険")</f>
        <v/>
      </c>
      <c r="D293" s="67">
        <f>IF(計算シート!B21="","",計算シート!R21)</f>
        <v/>
      </c>
    </row>
    <row r="294" ht="15" customHeight="1" s="17">
      <c r="A294" s="66">
        <f>IF(計算シート!B21="","","固定残業代")</f>
        <v/>
      </c>
      <c r="B294" s="67">
        <f>IF(計算シート!B21="","",計算シート!F21)</f>
        <v/>
      </c>
      <c r="C294" s="66">
        <f>IF(計算シート!B21="","","所得税")</f>
        <v/>
      </c>
      <c r="D294" s="67">
        <f>IF(計算シート!B21="","",計算シート!S21)</f>
        <v/>
      </c>
    </row>
    <row r="295" ht="15" customHeight="1" s="17">
      <c r="A295" s="66">
        <f>IF(計算シート!B21="","","手当1")</f>
        <v/>
      </c>
      <c r="B295" s="67">
        <f>IF(計算シート!B21="","",計算シート!G21)</f>
        <v/>
      </c>
      <c r="C295" s="66">
        <f>IF(計算シート!B21="","","住民税")</f>
        <v/>
      </c>
      <c r="D295" s="67">
        <f>IF(計算シート!B21="","",計算シート!T21)</f>
        <v/>
      </c>
    </row>
    <row r="296" ht="15" customHeight="1" s="17">
      <c r="A296" s="66">
        <f>IF(計算シート!B21="","","手当2")</f>
        <v/>
      </c>
      <c r="B296" s="67">
        <f>IF(計算シート!B21="","",計算シート!H21)</f>
        <v/>
      </c>
      <c r="C296" s="66">
        <f>IF(計算シート!B21="","","その他控除")</f>
        <v/>
      </c>
      <c r="D296" s="67">
        <f>IF(計算シート!B21="","",計算シート!U21)</f>
        <v/>
      </c>
    </row>
    <row r="297" ht="15" customHeight="1" s="17">
      <c r="A297" s="66">
        <f>IF(計算シート!B21="","","手当3")</f>
        <v/>
      </c>
      <c r="B297" s="67">
        <f>IF(計算シート!B21="","",計算シート!I21)</f>
        <v/>
      </c>
    </row>
    <row r="298" ht="15" customHeight="1" s="17">
      <c r="A298" s="66">
        <f>IF(計算シート!B21="","","手当4")</f>
        <v/>
      </c>
      <c r="B298" s="67">
        <f>IF(計算シート!B21="","",計算シート!J21)</f>
        <v/>
      </c>
    </row>
    <row r="299" ht="15" customHeight="1" s="17">
      <c r="A299" s="66">
        <f>IF(計算シート!B21="","","インセンティブA（歩合）")</f>
        <v/>
      </c>
      <c r="B299" s="67">
        <f>IF(計算シート!B21="","",計算シート!K21)</f>
        <v/>
      </c>
    </row>
    <row r="300" ht="15" customHeight="1" s="17">
      <c r="A300" s="66">
        <f>IF(計算シート!B21="","","インセンティブB（件数）")</f>
        <v/>
      </c>
      <c r="B300" s="67">
        <f>IF(計算シート!B21="","",計算シート!L21)</f>
        <v/>
      </c>
    </row>
    <row r="301" ht="15" customHeight="1" s="17">
      <c r="A301" s="66">
        <f>IF(計算シート!B21="","","インセンティブ（固定額）")</f>
        <v/>
      </c>
      <c r="B301" s="67">
        <f>IF(計算シート!B21="","",計算シート!M21)</f>
        <v/>
      </c>
    </row>
    <row r="302" ht="15" customHeight="1" s="17">
      <c r="A302" s="66">
        <f>IF(計算シート!B21="","","通勤費")</f>
        <v/>
      </c>
      <c r="B302" s="67">
        <f>IF(計算シート!B21="","",計算シート!N21)</f>
        <v/>
      </c>
    </row>
    <row r="303" ht="15" customHeight="1" s="17">
      <c r="A303" s="66">
        <f>IF(計算シート!B21="","","その他支給")</f>
        <v/>
      </c>
      <c r="B303" s="67">
        <f>IF(計算シート!B21="","",計算シート!O21)</f>
        <v/>
      </c>
    </row>
    <row r="304" ht="15" customHeight="1" s="17">
      <c r="A304" s="65">
        <f>IF(計算シート!B21="","","支給合計")</f>
        <v/>
      </c>
      <c r="B304" s="68">
        <f>IF(計算シート!B21="","",計算シート!P21)</f>
        <v/>
      </c>
      <c r="C304" s="65">
        <f>IF(計算シート!B21="","","控除合計")</f>
        <v/>
      </c>
      <c r="D304" s="68">
        <f>IF(計算シート!B21="","",計算シート!V21)</f>
        <v/>
      </c>
    </row>
    <row r="305" ht="15" customHeight="1" s="17">
      <c r="A305" s="65">
        <f>IF(計算シート!B21="","","差引支給額")</f>
        <v/>
      </c>
      <c r="B305" s="68">
        <f>IF(計算シート!B21="","",計算シート!W21)</f>
        <v/>
      </c>
    </row>
    <row r="306"/>
    <row r="307" ht="15" customHeight="1" s="17">
      <c r="A307" s="65">
        <f>IF(計算シート!B22="","","従業員コード："&amp;計算シート!B22&amp;"（"&amp;計算シート!C22&amp;"）")</f>
        <v/>
      </c>
    </row>
    <row r="308" ht="15" customHeight="1" s="17">
      <c r="A308" s="66">
        <f>IF(計算シート!B22="","","基本給等")</f>
        <v/>
      </c>
      <c r="B308" s="67">
        <f>IF(計算シート!B22="","",計算シート!D22)</f>
        <v/>
      </c>
      <c r="C308" s="66">
        <f>IF(計算シート!B22="","","社会保険")</f>
        <v/>
      </c>
      <c r="D308" s="67">
        <f>IF(計算シート!B22="","",計算シート!Q22)</f>
        <v/>
      </c>
    </row>
    <row r="309" ht="15" customHeight="1" s="17">
      <c r="A309" s="66">
        <f>IF(計算シート!B22="","","残業代")</f>
        <v/>
      </c>
      <c r="B309" s="67">
        <f>IF(計算シート!B22="","",計算シート!E22)</f>
        <v/>
      </c>
      <c r="C309" s="66">
        <f>IF(計算シート!B22="","","雇用保険")</f>
        <v/>
      </c>
      <c r="D309" s="67">
        <f>IF(計算シート!B22="","",計算シート!R22)</f>
        <v/>
      </c>
    </row>
    <row r="310" ht="15" customHeight="1" s="17">
      <c r="A310" s="66">
        <f>IF(計算シート!B22="","","固定残業代")</f>
        <v/>
      </c>
      <c r="B310" s="67">
        <f>IF(計算シート!B22="","",計算シート!F22)</f>
        <v/>
      </c>
      <c r="C310" s="66">
        <f>IF(計算シート!B22="","","所得税")</f>
        <v/>
      </c>
      <c r="D310" s="67">
        <f>IF(計算シート!B22="","",計算シート!S22)</f>
        <v/>
      </c>
    </row>
    <row r="311" ht="15" customHeight="1" s="17">
      <c r="A311" s="66">
        <f>IF(計算シート!B22="","","手当1")</f>
        <v/>
      </c>
      <c r="B311" s="67">
        <f>IF(計算シート!B22="","",計算シート!G22)</f>
        <v/>
      </c>
      <c r="C311" s="66">
        <f>IF(計算シート!B22="","","住民税")</f>
        <v/>
      </c>
      <c r="D311" s="67">
        <f>IF(計算シート!B22="","",計算シート!T22)</f>
        <v/>
      </c>
    </row>
    <row r="312" ht="15" customHeight="1" s="17">
      <c r="A312" s="66">
        <f>IF(計算シート!B22="","","手当2")</f>
        <v/>
      </c>
      <c r="B312" s="67">
        <f>IF(計算シート!B22="","",計算シート!H22)</f>
        <v/>
      </c>
      <c r="C312" s="66">
        <f>IF(計算シート!B22="","","その他控除")</f>
        <v/>
      </c>
      <c r="D312" s="67">
        <f>IF(計算シート!B22="","",計算シート!U22)</f>
        <v/>
      </c>
    </row>
    <row r="313" ht="15" customHeight="1" s="17">
      <c r="A313" s="66">
        <f>IF(計算シート!B22="","","手当3")</f>
        <v/>
      </c>
      <c r="B313" s="67">
        <f>IF(計算シート!B22="","",計算シート!I22)</f>
        <v/>
      </c>
    </row>
    <row r="314" ht="15" customHeight="1" s="17">
      <c r="A314" s="66">
        <f>IF(計算シート!B22="","","手当4")</f>
        <v/>
      </c>
      <c r="B314" s="67">
        <f>IF(計算シート!B22="","",計算シート!J22)</f>
        <v/>
      </c>
    </row>
    <row r="315" ht="15" customHeight="1" s="17">
      <c r="A315" s="66">
        <f>IF(計算シート!B22="","","インセンティブA（歩合）")</f>
        <v/>
      </c>
      <c r="B315" s="67">
        <f>IF(計算シート!B22="","",計算シート!K22)</f>
        <v/>
      </c>
    </row>
    <row r="316" ht="15" customHeight="1" s="17">
      <c r="A316" s="66">
        <f>IF(計算シート!B22="","","インセンティブB（件数）")</f>
        <v/>
      </c>
      <c r="B316" s="67">
        <f>IF(計算シート!B22="","",計算シート!L22)</f>
        <v/>
      </c>
    </row>
    <row r="317" ht="15" customHeight="1" s="17">
      <c r="A317" s="66">
        <f>IF(計算シート!B22="","","インセンティブ（固定額）")</f>
        <v/>
      </c>
      <c r="B317" s="67">
        <f>IF(計算シート!B22="","",計算シート!M22)</f>
        <v/>
      </c>
    </row>
    <row r="318" ht="15" customHeight="1" s="17">
      <c r="A318" s="66">
        <f>IF(計算シート!B22="","","通勤費")</f>
        <v/>
      </c>
      <c r="B318" s="67">
        <f>IF(計算シート!B22="","",計算シート!N22)</f>
        <v/>
      </c>
    </row>
    <row r="319" ht="15" customHeight="1" s="17">
      <c r="A319" s="66">
        <f>IF(計算シート!B22="","","その他支給")</f>
        <v/>
      </c>
      <c r="B319" s="67">
        <f>IF(計算シート!B22="","",計算シート!O22)</f>
        <v/>
      </c>
    </row>
    <row r="320" ht="15" customHeight="1" s="17">
      <c r="A320" s="65">
        <f>IF(計算シート!B22="","","支給合計")</f>
        <v/>
      </c>
      <c r="B320" s="68">
        <f>IF(計算シート!B22="","",計算シート!P22)</f>
        <v/>
      </c>
      <c r="C320" s="65">
        <f>IF(計算シート!B22="","","控除合計")</f>
        <v/>
      </c>
      <c r="D320" s="68">
        <f>IF(計算シート!B22="","",計算シート!V22)</f>
        <v/>
      </c>
    </row>
    <row r="321" ht="15" customHeight="1" s="17">
      <c r="A321" s="65">
        <f>IF(計算シート!B22="","","差引支給額")</f>
        <v/>
      </c>
      <c r="B321" s="68">
        <f>IF(計算シート!B22="","",計算シート!W22)</f>
        <v/>
      </c>
    </row>
    <row r="322"/>
    <row r="323" ht="15" customHeight="1" s="17">
      <c r="A323" s="65">
        <f>IF(計算シート!B23="","","従業員コード："&amp;計算シート!B23&amp;"（"&amp;計算シート!C23&amp;"）")</f>
        <v/>
      </c>
    </row>
    <row r="324" ht="15" customHeight="1" s="17">
      <c r="A324" s="66">
        <f>IF(計算シート!B23="","","基本給等")</f>
        <v/>
      </c>
      <c r="B324" s="67">
        <f>IF(計算シート!B23="","",計算シート!D23)</f>
        <v/>
      </c>
      <c r="C324" s="66">
        <f>IF(計算シート!B23="","","社会保険")</f>
        <v/>
      </c>
      <c r="D324" s="67">
        <f>IF(計算シート!B23="","",計算シート!Q23)</f>
        <v/>
      </c>
    </row>
    <row r="325" ht="15" customHeight="1" s="17">
      <c r="A325" s="66">
        <f>IF(計算シート!B23="","","残業代")</f>
        <v/>
      </c>
      <c r="B325" s="67">
        <f>IF(計算シート!B23="","",計算シート!E23)</f>
        <v/>
      </c>
      <c r="C325" s="66">
        <f>IF(計算シート!B23="","","雇用保険")</f>
        <v/>
      </c>
      <c r="D325" s="67">
        <f>IF(計算シート!B23="","",計算シート!R23)</f>
        <v/>
      </c>
    </row>
    <row r="326" ht="15" customHeight="1" s="17">
      <c r="A326" s="66">
        <f>IF(計算シート!B23="","","固定残業代")</f>
        <v/>
      </c>
      <c r="B326" s="67">
        <f>IF(計算シート!B23="","",計算シート!F23)</f>
        <v/>
      </c>
      <c r="C326" s="66">
        <f>IF(計算シート!B23="","","所得税")</f>
        <v/>
      </c>
      <c r="D326" s="67">
        <f>IF(計算シート!B23="","",計算シート!S23)</f>
        <v/>
      </c>
    </row>
    <row r="327" ht="15" customHeight="1" s="17">
      <c r="A327" s="66">
        <f>IF(計算シート!B23="","","手当1")</f>
        <v/>
      </c>
      <c r="B327" s="67">
        <f>IF(計算シート!B23="","",計算シート!G23)</f>
        <v/>
      </c>
      <c r="C327" s="66">
        <f>IF(計算シート!B23="","","住民税")</f>
        <v/>
      </c>
      <c r="D327" s="67">
        <f>IF(計算シート!B23="","",計算シート!T23)</f>
        <v/>
      </c>
    </row>
    <row r="328" ht="15" customHeight="1" s="17">
      <c r="A328" s="66">
        <f>IF(計算シート!B23="","","手当2")</f>
        <v/>
      </c>
      <c r="B328" s="67">
        <f>IF(計算シート!B23="","",計算シート!H23)</f>
        <v/>
      </c>
      <c r="C328" s="66">
        <f>IF(計算シート!B23="","","その他控除")</f>
        <v/>
      </c>
      <c r="D328" s="67">
        <f>IF(計算シート!B23="","",計算シート!U23)</f>
        <v/>
      </c>
    </row>
    <row r="329" ht="15" customHeight="1" s="17">
      <c r="A329" s="66">
        <f>IF(計算シート!B23="","","手当3")</f>
        <v/>
      </c>
      <c r="B329" s="67">
        <f>IF(計算シート!B23="","",計算シート!I23)</f>
        <v/>
      </c>
    </row>
    <row r="330" ht="15" customHeight="1" s="17">
      <c r="A330" s="66">
        <f>IF(計算シート!B23="","","手当4")</f>
        <v/>
      </c>
      <c r="B330" s="67">
        <f>IF(計算シート!B23="","",計算シート!J23)</f>
        <v/>
      </c>
    </row>
    <row r="331" ht="15" customHeight="1" s="17">
      <c r="A331" s="66">
        <f>IF(計算シート!B23="","","インセンティブA（歩合）")</f>
        <v/>
      </c>
      <c r="B331" s="67">
        <f>IF(計算シート!B23="","",計算シート!K23)</f>
        <v/>
      </c>
    </row>
    <row r="332" ht="15" customHeight="1" s="17">
      <c r="A332" s="66">
        <f>IF(計算シート!B23="","","インセンティブB（件数）")</f>
        <v/>
      </c>
      <c r="B332" s="67">
        <f>IF(計算シート!B23="","",計算シート!L23)</f>
        <v/>
      </c>
    </row>
    <row r="333" ht="15" customHeight="1" s="17">
      <c r="A333" s="66">
        <f>IF(計算シート!B23="","","インセンティブ（固定額）")</f>
        <v/>
      </c>
      <c r="B333" s="67">
        <f>IF(計算シート!B23="","",計算シート!M23)</f>
        <v/>
      </c>
    </row>
    <row r="334" ht="15" customHeight="1" s="17">
      <c r="A334" s="66">
        <f>IF(計算シート!B23="","","通勤費")</f>
        <v/>
      </c>
      <c r="B334" s="67">
        <f>IF(計算シート!B23="","",計算シート!N23)</f>
        <v/>
      </c>
    </row>
    <row r="335" ht="15" customHeight="1" s="17">
      <c r="A335" s="66">
        <f>IF(計算シート!B23="","","その他支給")</f>
        <v/>
      </c>
      <c r="B335" s="67">
        <f>IF(計算シート!B23="","",計算シート!O23)</f>
        <v/>
      </c>
    </row>
    <row r="336" ht="15" customHeight="1" s="17">
      <c r="A336" s="65">
        <f>IF(計算シート!B23="","","支給合計")</f>
        <v/>
      </c>
      <c r="B336" s="68">
        <f>IF(計算シート!B23="","",計算シート!P23)</f>
        <v/>
      </c>
      <c r="C336" s="65">
        <f>IF(計算シート!B23="","","控除合計")</f>
        <v/>
      </c>
      <c r="D336" s="68">
        <f>IF(計算シート!B23="","",計算シート!V23)</f>
        <v/>
      </c>
    </row>
    <row r="337" ht="15" customHeight="1" s="17">
      <c r="A337" s="65">
        <f>IF(計算シート!B23="","","差引支給額")</f>
        <v/>
      </c>
      <c r="B337" s="68">
        <f>IF(計算シート!B23="","",計算シート!W23)</f>
        <v/>
      </c>
    </row>
    <row r="338"/>
    <row r="339" ht="15" customHeight="1" s="17">
      <c r="A339" s="65">
        <f>IF(計算シート!B24="","","従業員コード："&amp;計算シート!B24&amp;"（"&amp;計算シート!C24&amp;"）")</f>
        <v/>
      </c>
    </row>
    <row r="340" ht="15" customHeight="1" s="17">
      <c r="A340" s="66">
        <f>IF(計算シート!B24="","","基本給等")</f>
        <v/>
      </c>
      <c r="B340" s="67">
        <f>IF(計算シート!B24="","",計算シート!D24)</f>
        <v/>
      </c>
      <c r="C340" s="66">
        <f>IF(計算シート!B24="","","社会保険")</f>
        <v/>
      </c>
      <c r="D340" s="67">
        <f>IF(計算シート!B24="","",計算シート!Q24)</f>
        <v/>
      </c>
    </row>
    <row r="341" ht="15" customHeight="1" s="17">
      <c r="A341" s="66">
        <f>IF(計算シート!B24="","","残業代")</f>
        <v/>
      </c>
      <c r="B341" s="67">
        <f>IF(計算シート!B24="","",計算シート!E24)</f>
        <v/>
      </c>
      <c r="C341" s="66">
        <f>IF(計算シート!B24="","","雇用保険")</f>
        <v/>
      </c>
      <c r="D341" s="67">
        <f>IF(計算シート!B24="","",計算シート!R24)</f>
        <v/>
      </c>
    </row>
    <row r="342" ht="15" customHeight="1" s="17">
      <c r="A342" s="66">
        <f>IF(計算シート!B24="","","固定残業代")</f>
        <v/>
      </c>
      <c r="B342" s="67">
        <f>IF(計算シート!B24="","",計算シート!F24)</f>
        <v/>
      </c>
      <c r="C342" s="66">
        <f>IF(計算シート!B24="","","所得税")</f>
        <v/>
      </c>
      <c r="D342" s="67">
        <f>IF(計算シート!B24="","",計算シート!S24)</f>
        <v/>
      </c>
    </row>
    <row r="343" ht="15" customHeight="1" s="17">
      <c r="A343" s="66">
        <f>IF(計算シート!B24="","","手当1")</f>
        <v/>
      </c>
      <c r="B343" s="67">
        <f>IF(計算シート!B24="","",計算シート!G24)</f>
        <v/>
      </c>
      <c r="C343" s="66">
        <f>IF(計算シート!B24="","","住民税")</f>
        <v/>
      </c>
      <c r="D343" s="67">
        <f>IF(計算シート!B24="","",計算シート!T24)</f>
        <v/>
      </c>
    </row>
    <row r="344" ht="15" customHeight="1" s="17">
      <c r="A344" s="66">
        <f>IF(計算シート!B24="","","手当2")</f>
        <v/>
      </c>
      <c r="B344" s="67">
        <f>IF(計算シート!B24="","",計算シート!H24)</f>
        <v/>
      </c>
      <c r="C344" s="66">
        <f>IF(計算シート!B24="","","その他控除")</f>
        <v/>
      </c>
      <c r="D344" s="67">
        <f>IF(計算シート!B24="","",計算シート!U24)</f>
        <v/>
      </c>
    </row>
    <row r="345" ht="15" customHeight="1" s="17">
      <c r="A345" s="66">
        <f>IF(計算シート!B24="","","手当3")</f>
        <v/>
      </c>
      <c r="B345" s="67">
        <f>IF(計算シート!B24="","",計算シート!I24)</f>
        <v/>
      </c>
    </row>
    <row r="346" ht="15" customHeight="1" s="17">
      <c r="A346" s="66">
        <f>IF(計算シート!B24="","","手当4")</f>
        <v/>
      </c>
      <c r="B346" s="67">
        <f>IF(計算シート!B24="","",計算シート!J24)</f>
        <v/>
      </c>
    </row>
    <row r="347" ht="15" customHeight="1" s="17">
      <c r="A347" s="66">
        <f>IF(計算シート!B24="","","インセンティブA（歩合）")</f>
        <v/>
      </c>
      <c r="B347" s="67">
        <f>IF(計算シート!B24="","",計算シート!K24)</f>
        <v/>
      </c>
    </row>
    <row r="348" ht="15" customHeight="1" s="17">
      <c r="A348" s="66">
        <f>IF(計算シート!B24="","","インセンティブB（件数）")</f>
        <v/>
      </c>
      <c r="B348" s="67">
        <f>IF(計算シート!B24="","",計算シート!L24)</f>
        <v/>
      </c>
    </row>
    <row r="349" ht="15" customHeight="1" s="17">
      <c r="A349" s="66">
        <f>IF(計算シート!B24="","","インセンティブ（固定額）")</f>
        <v/>
      </c>
      <c r="B349" s="67">
        <f>IF(計算シート!B24="","",計算シート!M24)</f>
        <v/>
      </c>
    </row>
    <row r="350" ht="15" customHeight="1" s="17">
      <c r="A350" s="66">
        <f>IF(計算シート!B24="","","通勤費")</f>
        <v/>
      </c>
      <c r="B350" s="67">
        <f>IF(計算シート!B24="","",計算シート!N24)</f>
        <v/>
      </c>
    </row>
    <row r="351" ht="15" customHeight="1" s="17">
      <c r="A351" s="66">
        <f>IF(計算シート!B24="","","その他支給")</f>
        <v/>
      </c>
      <c r="B351" s="67">
        <f>IF(計算シート!B24="","",計算シート!O24)</f>
        <v/>
      </c>
    </row>
    <row r="352" ht="15" customHeight="1" s="17">
      <c r="A352" s="65">
        <f>IF(計算シート!B24="","","支給合計")</f>
        <v/>
      </c>
      <c r="B352" s="68">
        <f>IF(計算シート!B24="","",計算シート!P24)</f>
        <v/>
      </c>
      <c r="C352" s="65">
        <f>IF(計算シート!B24="","","控除合計")</f>
        <v/>
      </c>
      <c r="D352" s="68">
        <f>IF(計算シート!B24="","",計算シート!V24)</f>
        <v/>
      </c>
    </row>
    <row r="353" ht="15" customHeight="1" s="17">
      <c r="A353" s="65">
        <f>IF(計算シート!B24="","","差引支給額")</f>
        <v/>
      </c>
      <c r="B353" s="68">
        <f>IF(計算シート!B24="","",計算シート!W24)</f>
        <v/>
      </c>
    </row>
    <row r="354"/>
    <row r="355" ht="15" customHeight="1" s="17">
      <c r="A355" s="65">
        <f>IF(計算シート!B25="","","従業員コード："&amp;計算シート!B25&amp;"（"&amp;計算シート!C25&amp;"）")</f>
        <v/>
      </c>
    </row>
    <row r="356" ht="15" customHeight="1" s="17">
      <c r="A356" s="66">
        <f>IF(計算シート!B25="","","基本給等")</f>
        <v/>
      </c>
      <c r="B356" s="67">
        <f>IF(計算シート!B25="","",計算シート!D25)</f>
        <v/>
      </c>
      <c r="C356" s="66">
        <f>IF(計算シート!B25="","","社会保険")</f>
        <v/>
      </c>
      <c r="D356" s="67">
        <f>IF(計算シート!B25="","",計算シート!Q25)</f>
        <v/>
      </c>
    </row>
    <row r="357" ht="15" customHeight="1" s="17">
      <c r="A357" s="66">
        <f>IF(計算シート!B25="","","残業代")</f>
        <v/>
      </c>
      <c r="B357" s="67">
        <f>IF(計算シート!B25="","",計算シート!E25)</f>
        <v/>
      </c>
      <c r="C357" s="66">
        <f>IF(計算シート!B25="","","雇用保険")</f>
        <v/>
      </c>
      <c r="D357" s="67">
        <f>IF(計算シート!B25="","",計算シート!R25)</f>
        <v/>
      </c>
    </row>
    <row r="358" ht="15" customHeight="1" s="17">
      <c r="A358" s="66">
        <f>IF(計算シート!B25="","","固定残業代")</f>
        <v/>
      </c>
      <c r="B358" s="67">
        <f>IF(計算シート!B25="","",計算シート!F25)</f>
        <v/>
      </c>
      <c r="C358" s="66">
        <f>IF(計算シート!B25="","","所得税")</f>
        <v/>
      </c>
      <c r="D358" s="67">
        <f>IF(計算シート!B25="","",計算シート!S25)</f>
        <v/>
      </c>
    </row>
    <row r="359" ht="15" customHeight="1" s="17">
      <c r="A359" s="66">
        <f>IF(計算シート!B25="","","手当1")</f>
        <v/>
      </c>
      <c r="B359" s="67">
        <f>IF(計算シート!B25="","",計算シート!G25)</f>
        <v/>
      </c>
      <c r="C359" s="66">
        <f>IF(計算シート!B25="","","住民税")</f>
        <v/>
      </c>
      <c r="D359" s="67">
        <f>IF(計算シート!B25="","",計算シート!T25)</f>
        <v/>
      </c>
    </row>
    <row r="360" ht="15" customHeight="1" s="17">
      <c r="A360" s="66">
        <f>IF(計算シート!B25="","","手当2")</f>
        <v/>
      </c>
      <c r="B360" s="67">
        <f>IF(計算シート!B25="","",計算シート!H25)</f>
        <v/>
      </c>
      <c r="C360" s="66">
        <f>IF(計算シート!B25="","","その他控除")</f>
        <v/>
      </c>
      <c r="D360" s="67">
        <f>IF(計算シート!B25="","",計算シート!U25)</f>
        <v/>
      </c>
    </row>
    <row r="361" ht="15" customHeight="1" s="17">
      <c r="A361" s="66">
        <f>IF(計算シート!B25="","","手当3")</f>
        <v/>
      </c>
      <c r="B361" s="67">
        <f>IF(計算シート!B25="","",計算シート!I25)</f>
        <v/>
      </c>
    </row>
    <row r="362" ht="15" customHeight="1" s="17">
      <c r="A362" s="66">
        <f>IF(計算シート!B25="","","手当4")</f>
        <v/>
      </c>
      <c r="B362" s="67">
        <f>IF(計算シート!B25="","",計算シート!J25)</f>
        <v/>
      </c>
    </row>
    <row r="363" ht="15" customHeight="1" s="17">
      <c r="A363" s="66">
        <f>IF(計算シート!B25="","","インセンティブA（歩合）")</f>
        <v/>
      </c>
      <c r="B363" s="67">
        <f>IF(計算シート!B25="","",計算シート!K25)</f>
        <v/>
      </c>
    </row>
    <row r="364" ht="15" customHeight="1" s="17">
      <c r="A364" s="66">
        <f>IF(計算シート!B25="","","インセンティブB（件数）")</f>
        <v/>
      </c>
      <c r="B364" s="67">
        <f>IF(計算シート!B25="","",計算シート!L25)</f>
        <v/>
      </c>
    </row>
    <row r="365" ht="15" customHeight="1" s="17">
      <c r="A365" s="66">
        <f>IF(計算シート!B25="","","インセンティブ（固定額）")</f>
        <v/>
      </c>
      <c r="B365" s="67">
        <f>IF(計算シート!B25="","",計算シート!M25)</f>
        <v/>
      </c>
    </row>
    <row r="366" ht="15" customHeight="1" s="17">
      <c r="A366" s="66">
        <f>IF(計算シート!B25="","","通勤費")</f>
        <v/>
      </c>
      <c r="B366" s="67">
        <f>IF(計算シート!B25="","",計算シート!N25)</f>
        <v/>
      </c>
    </row>
    <row r="367" ht="15" customHeight="1" s="17">
      <c r="A367" s="66">
        <f>IF(計算シート!B25="","","その他支給")</f>
        <v/>
      </c>
      <c r="B367" s="67">
        <f>IF(計算シート!B25="","",計算シート!O25)</f>
        <v/>
      </c>
    </row>
    <row r="368" ht="15" customHeight="1" s="17">
      <c r="A368" s="65">
        <f>IF(計算シート!B25="","","支給合計")</f>
        <v/>
      </c>
      <c r="B368" s="68">
        <f>IF(計算シート!B25="","",計算シート!P25)</f>
        <v/>
      </c>
      <c r="C368" s="65">
        <f>IF(計算シート!B25="","","控除合計")</f>
        <v/>
      </c>
      <c r="D368" s="68">
        <f>IF(計算シート!B25="","",計算シート!V25)</f>
        <v/>
      </c>
    </row>
    <row r="369" ht="15" customHeight="1" s="17">
      <c r="A369" s="65">
        <f>IF(計算シート!B25="","","差引支給額")</f>
        <v/>
      </c>
      <c r="B369" s="68">
        <f>IF(計算シート!B25="","",計算シート!W25)</f>
        <v/>
      </c>
    </row>
    <row r="370"/>
    <row r="371" ht="15" customHeight="1" s="17">
      <c r="A371" s="65">
        <f>IF(計算シート!B26="","","従業員コード："&amp;計算シート!B26&amp;"（"&amp;計算シート!C26&amp;"）")</f>
        <v/>
      </c>
    </row>
    <row r="372" ht="15" customHeight="1" s="17">
      <c r="A372" s="66">
        <f>IF(計算シート!B26="","","基本給等")</f>
        <v/>
      </c>
      <c r="B372" s="67">
        <f>IF(計算シート!B26="","",計算シート!D26)</f>
        <v/>
      </c>
      <c r="C372" s="66">
        <f>IF(計算シート!B26="","","社会保険")</f>
        <v/>
      </c>
      <c r="D372" s="67">
        <f>IF(計算シート!B26="","",計算シート!Q26)</f>
        <v/>
      </c>
    </row>
    <row r="373" ht="15" customHeight="1" s="17">
      <c r="A373" s="66">
        <f>IF(計算シート!B26="","","残業代")</f>
        <v/>
      </c>
      <c r="B373" s="67">
        <f>IF(計算シート!B26="","",計算シート!E26)</f>
        <v/>
      </c>
      <c r="C373" s="66">
        <f>IF(計算シート!B26="","","雇用保険")</f>
        <v/>
      </c>
      <c r="D373" s="67">
        <f>IF(計算シート!B26="","",計算シート!R26)</f>
        <v/>
      </c>
    </row>
    <row r="374" ht="15" customHeight="1" s="17">
      <c r="A374" s="66">
        <f>IF(計算シート!B26="","","固定残業代")</f>
        <v/>
      </c>
      <c r="B374" s="67">
        <f>IF(計算シート!B26="","",計算シート!F26)</f>
        <v/>
      </c>
      <c r="C374" s="66">
        <f>IF(計算シート!B26="","","所得税")</f>
        <v/>
      </c>
      <c r="D374" s="67">
        <f>IF(計算シート!B26="","",計算シート!S26)</f>
        <v/>
      </c>
    </row>
    <row r="375" ht="15" customHeight="1" s="17">
      <c r="A375" s="66">
        <f>IF(計算シート!B26="","","手当1")</f>
        <v/>
      </c>
      <c r="B375" s="67">
        <f>IF(計算シート!B26="","",計算シート!G26)</f>
        <v/>
      </c>
      <c r="C375" s="66">
        <f>IF(計算シート!B26="","","住民税")</f>
        <v/>
      </c>
      <c r="D375" s="67">
        <f>IF(計算シート!B26="","",計算シート!T26)</f>
        <v/>
      </c>
    </row>
    <row r="376" ht="15" customHeight="1" s="17">
      <c r="A376" s="66">
        <f>IF(計算シート!B26="","","手当2")</f>
        <v/>
      </c>
      <c r="B376" s="67">
        <f>IF(計算シート!B26="","",計算シート!H26)</f>
        <v/>
      </c>
      <c r="C376" s="66">
        <f>IF(計算シート!B26="","","その他控除")</f>
        <v/>
      </c>
      <c r="D376" s="67">
        <f>IF(計算シート!B26="","",計算シート!U26)</f>
        <v/>
      </c>
    </row>
    <row r="377" ht="15" customHeight="1" s="17">
      <c r="A377" s="66">
        <f>IF(計算シート!B26="","","手当3")</f>
        <v/>
      </c>
      <c r="B377" s="67">
        <f>IF(計算シート!B26="","",計算シート!I26)</f>
        <v/>
      </c>
    </row>
    <row r="378" ht="15" customHeight="1" s="17">
      <c r="A378" s="66">
        <f>IF(計算シート!B26="","","手当4")</f>
        <v/>
      </c>
      <c r="B378" s="67">
        <f>IF(計算シート!B26="","",計算シート!J26)</f>
        <v/>
      </c>
    </row>
    <row r="379" ht="15" customHeight="1" s="17">
      <c r="A379" s="66">
        <f>IF(計算シート!B26="","","インセンティブA（歩合）")</f>
        <v/>
      </c>
      <c r="B379" s="67">
        <f>IF(計算シート!B26="","",計算シート!K26)</f>
        <v/>
      </c>
    </row>
    <row r="380" ht="15" customHeight="1" s="17">
      <c r="A380" s="66">
        <f>IF(計算シート!B26="","","インセンティブB（件数）")</f>
        <v/>
      </c>
      <c r="B380" s="67">
        <f>IF(計算シート!B26="","",計算シート!L26)</f>
        <v/>
      </c>
    </row>
    <row r="381" ht="15" customHeight="1" s="17">
      <c r="A381" s="66">
        <f>IF(計算シート!B26="","","インセンティブ（固定額）")</f>
        <v/>
      </c>
      <c r="B381" s="67">
        <f>IF(計算シート!B26="","",計算シート!M26)</f>
        <v/>
      </c>
    </row>
    <row r="382" ht="15" customHeight="1" s="17">
      <c r="A382" s="66">
        <f>IF(計算シート!B26="","","通勤費")</f>
        <v/>
      </c>
      <c r="B382" s="67">
        <f>IF(計算シート!B26="","",計算シート!N26)</f>
        <v/>
      </c>
    </row>
    <row r="383" ht="15" customHeight="1" s="17">
      <c r="A383" s="66">
        <f>IF(計算シート!B26="","","その他支給")</f>
        <v/>
      </c>
      <c r="B383" s="67">
        <f>IF(計算シート!B26="","",計算シート!O26)</f>
        <v/>
      </c>
    </row>
    <row r="384" ht="15" customHeight="1" s="17">
      <c r="A384" s="65">
        <f>IF(計算シート!B26="","","支給合計")</f>
        <v/>
      </c>
      <c r="B384" s="68">
        <f>IF(計算シート!B26="","",計算シート!P26)</f>
        <v/>
      </c>
      <c r="C384" s="65">
        <f>IF(計算シート!B26="","","控除合計")</f>
        <v/>
      </c>
      <c r="D384" s="68">
        <f>IF(計算シート!B26="","",計算シート!V26)</f>
        <v/>
      </c>
    </row>
    <row r="385" ht="15" customHeight="1" s="17">
      <c r="A385" s="65">
        <f>IF(計算シート!B26="","","差引支給額")</f>
        <v/>
      </c>
      <c r="B385" s="68">
        <f>IF(計算シート!B26="","",計算シート!W26)</f>
        <v/>
      </c>
    </row>
    <row r="386"/>
    <row r="387" ht="15" customHeight="1" s="17">
      <c r="A387" s="65">
        <f>IF(計算シート!B27="","","従業員コード："&amp;計算シート!B27&amp;"（"&amp;計算シート!C27&amp;"）")</f>
        <v/>
      </c>
    </row>
    <row r="388" ht="15" customHeight="1" s="17">
      <c r="A388" s="66">
        <f>IF(計算シート!B27="","","基本給等")</f>
        <v/>
      </c>
      <c r="B388" s="67">
        <f>IF(計算シート!B27="","",計算シート!D27)</f>
        <v/>
      </c>
      <c r="C388" s="66">
        <f>IF(計算シート!B27="","","社会保険")</f>
        <v/>
      </c>
      <c r="D388" s="67">
        <f>IF(計算シート!B27="","",計算シート!Q27)</f>
        <v/>
      </c>
    </row>
    <row r="389" ht="15" customHeight="1" s="17">
      <c r="A389" s="66">
        <f>IF(計算シート!B27="","","残業代")</f>
        <v/>
      </c>
      <c r="B389" s="67">
        <f>IF(計算シート!B27="","",計算シート!E27)</f>
        <v/>
      </c>
      <c r="C389" s="66">
        <f>IF(計算シート!B27="","","雇用保険")</f>
        <v/>
      </c>
      <c r="D389" s="67">
        <f>IF(計算シート!B27="","",計算シート!R27)</f>
        <v/>
      </c>
    </row>
    <row r="390" ht="15" customHeight="1" s="17">
      <c r="A390" s="66">
        <f>IF(計算シート!B27="","","固定残業代")</f>
        <v/>
      </c>
      <c r="B390" s="67">
        <f>IF(計算シート!B27="","",計算シート!F27)</f>
        <v/>
      </c>
      <c r="C390" s="66">
        <f>IF(計算シート!B27="","","所得税")</f>
        <v/>
      </c>
      <c r="D390" s="67">
        <f>IF(計算シート!B27="","",計算シート!S27)</f>
        <v/>
      </c>
    </row>
    <row r="391" ht="15" customHeight="1" s="17">
      <c r="A391" s="66">
        <f>IF(計算シート!B27="","","手当1")</f>
        <v/>
      </c>
      <c r="B391" s="67">
        <f>IF(計算シート!B27="","",計算シート!G27)</f>
        <v/>
      </c>
      <c r="C391" s="66">
        <f>IF(計算シート!B27="","","住民税")</f>
        <v/>
      </c>
      <c r="D391" s="67">
        <f>IF(計算シート!B27="","",計算シート!T27)</f>
        <v/>
      </c>
    </row>
    <row r="392" ht="15" customHeight="1" s="17">
      <c r="A392" s="66">
        <f>IF(計算シート!B27="","","手当2")</f>
        <v/>
      </c>
      <c r="B392" s="67">
        <f>IF(計算シート!B27="","",計算シート!H27)</f>
        <v/>
      </c>
      <c r="C392" s="66">
        <f>IF(計算シート!B27="","","その他控除")</f>
        <v/>
      </c>
      <c r="D392" s="67">
        <f>IF(計算シート!B27="","",計算シート!U27)</f>
        <v/>
      </c>
    </row>
    <row r="393" ht="15" customHeight="1" s="17">
      <c r="A393" s="66">
        <f>IF(計算シート!B27="","","手当3")</f>
        <v/>
      </c>
      <c r="B393" s="67">
        <f>IF(計算シート!B27="","",計算シート!I27)</f>
        <v/>
      </c>
    </row>
    <row r="394" ht="15" customHeight="1" s="17">
      <c r="A394" s="66">
        <f>IF(計算シート!B27="","","手当4")</f>
        <v/>
      </c>
      <c r="B394" s="67">
        <f>IF(計算シート!B27="","",計算シート!J27)</f>
        <v/>
      </c>
    </row>
    <row r="395" ht="15" customHeight="1" s="17">
      <c r="A395" s="66">
        <f>IF(計算シート!B27="","","インセンティブA（歩合）")</f>
        <v/>
      </c>
      <c r="B395" s="67">
        <f>IF(計算シート!B27="","",計算シート!K27)</f>
        <v/>
      </c>
    </row>
    <row r="396" ht="15" customHeight="1" s="17">
      <c r="A396" s="66">
        <f>IF(計算シート!B27="","","インセンティブB（件数）")</f>
        <v/>
      </c>
      <c r="B396" s="67">
        <f>IF(計算シート!B27="","",計算シート!L27)</f>
        <v/>
      </c>
    </row>
    <row r="397" ht="15" customHeight="1" s="17">
      <c r="A397" s="66">
        <f>IF(計算シート!B27="","","インセンティブ（固定額）")</f>
        <v/>
      </c>
      <c r="B397" s="67">
        <f>IF(計算シート!B27="","",計算シート!M27)</f>
        <v/>
      </c>
    </row>
    <row r="398" ht="15" customHeight="1" s="17">
      <c r="A398" s="66">
        <f>IF(計算シート!B27="","","通勤費")</f>
        <v/>
      </c>
      <c r="B398" s="67">
        <f>IF(計算シート!B27="","",計算シート!N27)</f>
        <v/>
      </c>
    </row>
    <row r="399" ht="15" customHeight="1" s="17">
      <c r="A399" s="66">
        <f>IF(計算シート!B27="","","その他支給")</f>
        <v/>
      </c>
      <c r="B399" s="67">
        <f>IF(計算シート!B27="","",計算シート!O27)</f>
        <v/>
      </c>
    </row>
    <row r="400" ht="15" customHeight="1" s="17">
      <c r="A400" s="65">
        <f>IF(計算シート!B27="","","支給合計")</f>
        <v/>
      </c>
      <c r="B400" s="68">
        <f>IF(計算シート!B27="","",計算シート!P27)</f>
        <v/>
      </c>
      <c r="C400" s="65">
        <f>IF(計算シート!B27="","","控除合計")</f>
        <v/>
      </c>
      <c r="D400" s="68">
        <f>IF(計算シート!B27="","",計算シート!V27)</f>
        <v/>
      </c>
    </row>
    <row r="401" ht="15" customHeight="1" s="17">
      <c r="A401" s="65">
        <f>IF(計算シート!B27="","","差引支給額")</f>
        <v/>
      </c>
      <c r="B401" s="68">
        <f>IF(計算シート!B27="","",計算シート!W27)</f>
        <v/>
      </c>
    </row>
    <row r="402"/>
    <row r="403" ht="15" customHeight="1" s="17">
      <c r="A403" s="65">
        <f>IF(計算シート!B28="","","従業員コード："&amp;計算シート!B28&amp;"（"&amp;計算シート!C28&amp;"）")</f>
        <v/>
      </c>
    </row>
    <row r="404" ht="15" customHeight="1" s="17">
      <c r="A404" s="66">
        <f>IF(計算シート!B28="","","基本給等")</f>
        <v/>
      </c>
      <c r="B404" s="67">
        <f>IF(計算シート!B28="","",計算シート!D28)</f>
        <v/>
      </c>
      <c r="C404" s="66">
        <f>IF(計算シート!B28="","","社会保険")</f>
        <v/>
      </c>
      <c r="D404" s="67">
        <f>IF(計算シート!B28="","",計算シート!Q28)</f>
        <v/>
      </c>
    </row>
    <row r="405" ht="15" customHeight="1" s="17">
      <c r="A405" s="66">
        <f>IF(計算シート!B28="","","残業代")</f>
        <v/>
      </c>
      <c r="B405" s="67">
        <f>IF(計算シート!B28="","",計算シート!E28)</f>
        <v/>
      </c>
      <c r="C405" s="66">
        <f>IF(計算シート!B28="","","雇用保険")</f>
        <v/>
      </c>
      <c r="D405" s="67">
        <f>IF(計算シート!B28="","",計算シート!R28)</f>
        <v/>
      </c>
    </row>
    <row r="406" ht="15" customHeight="1" s="17">
      <c r="A406" s="66">
        <f>IF(計算シート!B28="","","固定残業代")</f>
        <v/>
      </c>
      <c r="B406" s="67">
        <f>IF(計算シート!B28="","",計算シート!F28)</f>
        <v/>
      </c>
      <c r="C406" s="66">
        <f>IF(計算シート!B28="","","所得税")</f>
        <v/>
      </c>
      <c r="D406" s="67">
        <f>IF(計算シート!B28="","",計算シート!S28)</f>
        <v/>
      </c>
    </row>
    <row r="407" ht="15" customHeight="1" s="17">
      <c r="A407" s="66">
        <f>IF(計算シート!B28="","","手当1")</f>
        <v/>
      </c>
      <c r="B407" s="67">
        <f>IF(計算シート!B28="","",計算シート!G28)</f>
        <v/>
      </c>
      <c r="C407" s="66">
        <f>IF(計算シート!B28="","","住民税")</f>
        <v/>
      </c>
      <c r="D407" s="67">
        <f>IF(計算シート!B28="","",計算シート!T28)</f>
        <v/>
      </c>
    </row>
    <row r="408" ht="15" customHeight="1" s="17">
      <c r="A408" s="66">
        <f>IF(計算シート!B28="","","手当2")</f>
        <v/>
      </c>
      <c r="B408" s="67">
        <f>IF(計算シート!B28="","",計算シート!H28)</f>
        <v/>
      </c>
      <c r="C408" s="66">
        <f>IF(計算シート!B28="","","その他控除")</f>
        <v/>
      </c>
      <c r="D408" s="67">
        <f>IF(計算シート!B28="","",計算シート!U28)</f>
        <v/>
      </c>
    </row>
    <row r="409" ht="15" customHeight="1" s="17">
      <c r="A409" s="66">
        <f>IF(計算シート!B28="","","手当3")</f>
        <v/>
      </c>
      <c r="B409" s="67">
        <f>IF(計算シート!B28="","",計算シート!I28)</f>
        <v/>
      </c>
    </row>
    <row r="410" ht="15" customHeight="1" s="17">
      <c r="A410" s="66">
        <f>IF(計算シート!B28="","","手当4")</f>
        <v/>
      </c>
      <c r="B410" s="67">
        <f>IF(計算シート!B28="","",計算シート!J28)</f>
        <v/>
      </c>
    </row>
    <row r="411" ht="15" customHeight="1" s="17">
      <c r="A411" s="66">
        <f>IF(計算シート!B28="","","インセンティブA（歩合）")</f>
        <v/>
      </c>
      <c r="B411" s="67">
        <f>IF(計算シート!B28="","",計算シート!K28)</f>
        <v/>
      </c>
    </row>
    <row r="412" ht="15" customHeight="1" s="17">
      <c r="A412" s="66">
        <f>IF(計算シート!B28="","","インセンティブB（件数）")</f>
        <v/>
      </c>
      <c r="B412" s="67">
        <f>IF(計算シート!B28="","",計算シート!L28)</f>
        <v/>
      </c>
    </row>
    <row r="413" ht="15" customHeight="1" s="17">
      <c r="A413" s="66">
        <f>IF(計算シート!B28="","","インセンティブ（固定額）")</f>
        <v/>
      </c>
      <c r="B413" s="67">
        <f>IF(計算シート!B28="","",計算シート!M28)</f>
        <v/>
      </c>
    </row>
    <row r="414" ht="15" customHeight="1" s="17">
      <c r="A414" s="66">
        <f>IF(計算シート!B28="","","通勤費")</f>
        <v/>
      </c>
      <c r="B414" s="67">
        <f>IF(計算シート!B28="","",計算シート!N28)</f>
        <v/>
      </c>
    </row>
    <row r="415" ht="15" customHeight="1" s="17">
      <c r="A415" s="66">
        <f>IF(計算シート!B28="","","その他支給")</f>
        <v/>
      </c>
      <c r="B415" s="67">
        <f>IF(計算シート!B28="","",計算シート!O28)</f>
        <v/>
      </c>
    </row>
    <row r="416" ht="15" customHeight="1" s="17">
      <c r="A416" s="65">
        <f>IF(計算シート!B28="","","支給合計")</f>
        <v/>
      </c>
      <c r="B416" s="68">
        <f>IF(計算シート!B28="","",計算シート!P28)</f>
        <v/>
      </c>
      <c r="C416" s="65">
        <f>IF(計算シート!B28="","","控除合計")</f>
        <v/>
      </c>
      <c r="D416" s="68">
        <f>IF(計算シート!B28="","",計算シート!V28)</f>
        <v/>
      </c>
    </row>
    <row r="417" ht="15" customHeight="1" s="17">
      <c r="A417" s="65">
        <f>IF(計算シート!B28="","","差引支給額")</f>
        <v/>
      </c>
      <c r="B417" s="68">
        <f>IF(計算シート!B28="","",計算シート!W28)</f>
        <v/>
      </c>
    </row>
    <row r="418"/>
    <row r="419" ht="15" customHeight="1" s="17">
      <c r="A419" s="65">
        <f>IF(計算シート!B29="","","従業員コード："&amp;計算シート!B29&amp;"（"&amp;計算シート!C29&amp;"）")</f>
        <v/>
      </c>
    </row>
    <row r="420" ht="15" customHeight="1" s="17">
      <c r="A420" s="66">
        <f>IF(計算シート!B29="","","基本給等")</f>
        <v/>
      </c>
      <c r="B420" s="67">
        <f>IF(計算シート!B29="","",計算シート!D29)</f>
        <v/>
      </c>
      <c r="C420" s="66">
        <f>IF(計算シート!B29="","","社会保険")</f>
        <v/>
      </c>
      <c r="D420" s="67">
        <f>IF(計算シート!B29="","",計算シート!Q29)</f>
        <v/>
      </c>
    </row>
    <row r="421" ht="15" customHeight="1" s="17">
      <c r="A421" s="66">
        <f>IF(計算シート!B29="","","残業代")</f>
        <v/>
      </c>
      <c r="B421" s="67">
        <f>IF(計算シート!B29="","",計算シート!E29)</f>
        <v/>
      </c>
      <c r="C421" s="66">
        <f>IF(計算シート!B29="","","雇用保険")</f>
        <v/>
      </c>
      <c r="D421" s="67">
        <f>IF(計算シート!B29="","",計算シート!R29)</f>
        <v/>
      </c>
    </row>
    <row r="422" ht="15" customHeight="1" s="17">
      <c r="A422" s="66">
        <f>IF(計算シート!B29="","","固定残業代")</f>
        <v/>
      </c>
      <c r="B422" s="67">
        <f>IF(計算シート!B29="","",計算シート!F29)</f>
        <v/>
      </c>
      <c r="C422" s="66">
        <f>IF(計算シート!B29="","","所得税")</f>
        <v/>
      </c>
      <c r="D422" s="67">
        <f>IF(計算シート!B29="","",計算シート!S29)</f>
        <v/>
      </c>
    </row>
    <row r="423" ht="15" customHeight="1" s="17">
      <c r="A423" s="66">
        <f>IF(計算シート!B29="","","手当1")</f>
        <v/>
      </c>
      <c r="B423" s="67">
        <f>IF(計算シート!B29="","",計算シート!G29)</f>
        <v/>
      </c>
      <c r="C423" s="66">
        <f>IF(計算シート!B29="","","住民税")</f>
        <v/>
      </c>
      <c r="D423" s="67">
        <f>IF(計算シート!B29="","",計算シート!T29)</f>
        <v/>
      </c>
    </row>
    <row r="424" ht="15" customHeight="1" s="17">
      <c r="A424" s="66">
        <f>IF(計算シート!B29="","","手当2")</f>
        <v/>
      </c>
      <c r="B424" s="67">
        <f>IF(計算シート!B29="","",計算シート!H29)</f>
        <v/>
      </c>
      <c r="C424" s="66">
        <f>IF(計算シート!B29="","","その他控除")</f>
        <v/>
      </c>
      <c r="D424" s="67">
        <f>IF(計算シート!B29="","",計算シート!U29)</f>
        <v/>
      </c>
    </row>
    <row r="425" ht="15" customHeight="1" s="17">
      <c r="A425" s="66">
        <f>IF(計算シート!B29="","","手当3")</f>
        <v/>
      </c>
      <c r="B425" s="67">
        <f>IF(計算シート!B29="","",計算シート!I29)</f>
        <v/>
      </c>
    </row>
    <row r="426" ht="15" customHeight="1" s="17">
      <c r="A426" s="66">
        <f>IF(計算シート!B29="","","手当4")</f>
        <v/>
      </c>
      <c r="B426" s="67">
        <f>IF(計算シート!B29="","",計算シート!J29)</f>
        <v/>
      </c>
    </row>
    <row r="427" ht="15" customHeight="1" s="17">
      <c r="A427" s="66">
        <f>IF(計算シート!B29="","","インセンティブA（歩合）")</f>
        <v/>
      </c>
      <c r="B427" s="67">
        <f>IF(計算シート!B29="","",計算シート!K29)</f>
        <v/>
      </c>
    </row>
    <row r="428" ht="15" customHeight="1" s="17">
      <c r="A428" s="66">
        <f>IF(計算シート!B29="","","インセンティブB（件数）")</f>
        <v/>
      </c>
      <c r="B428" s="67">
        <f>IF(計算シート!B29="","",計算シート!L29)</f>
        <v/>
      </c>
    </row>
    <row r="429" ht="15" customHeight="1" s="17">
      <c r="A429" s="66">
        <f>IF(計算シート!B29="","","インセンティブ（固定額）")</f>
        <v/>
      </c>
      <c r="B429" s="67">
        <f>IF(計算シート!B29="","",計算シート!M29)</f>
        <v/>
      </c>
    </row>
    <row r="430" ht="15" customHeight="1" s="17">
      <c r="A430" s="66">
        <f>IF(計算シート!B29="","","通勤費")</f>
        <v/>
      </c>
      <c r="B430" s="67">
        <f>IF(計算シート!B29="","",計算シート!N29)</f>
        <v/>
      </c>
    </row>
    <row r="431" ht="15" customHeight="1" s="17">
      <c r="A431" s="66">
        <f>IF(計算シート!B29="","","その他支給")</f>
        <v/>
      </c>
      <c r="B431" s="67">
        <f>IF(計算シート!B29="","",計算シート!O29)</f>
        <v/>
      </c>
    </row>
    <row r="432" ht="15" customHeight="1" s="17">
      <c r="A432" s="65">
        <f>IF(計算シート!B29="","","支給合計")</f>
        <v/>
      </c>
      <c r="B432" s="68">
        <f>IF(計算シート!B29="","",計算シート!P29)</f>
        <v/>
      </c>
      <c r="C432" s="65">
        <f>IF(計算シート!B29="","","控除合計")</f>
        <v/>
      </c>
      <c r="D432" s="68">
        <f>IF(計算シート!B29="","",計算シート!V29)</f>
        <v/>
      </c>
    </row>
    <row r="433" ht="15" customHeight="1" s="17">
      <c r="A433" s="65">
        <f>IF(計算シート!B29="","","差引支給額")</f>
        <v/>
      </c>
      <c r="B433" s="68">
        <f>IF(計算シート!B29="","",計算シート!W29)</f>
        <v/>
      </c>
    </row>
    <row r="434"/>
    <row r="435" ht="15" customHeight="1" s="17">
      <c r="A435" s="65">
        <f>IF(計算シート!B30="","","従業員コード："&amp;計算シート!B30&amp;"（"&amp;計算シート!C30&amp;"）")</f>
        <v/>
      </c>
    </row>
    <row r="436" ht="15" customHeight="1" s="17">
      <c r="A436" s="66">
        <f>IF(計算シート!B30="","","基本給等")</f>
        <v/>
      </c>
      <c r="B436" s="67">
        <f>IF(計算シート!B30="","",計算シート!D30)</f>
        <v/>
      </c>
      <c r="C436" s="66">
        <f>IF(計算シート!B30="","","社会保険")</f>
        <v/>
      </c>
      <c r="D436" s="67">
        <f>IF(計算シート!B30="","",計算シート!Q30)</f>
        <v/>
      </c>
    </row>
    <row r="437" ht="15" customHeight="1" s="17">
      <c r="A437" s="66">
        <f>IF(計算シート!B30="","","残業代")</f>
        <v/>
      </c>
      <c r="B437" s="67">
        <f>IF(計算シート!B30="","",計算シート!E30)</f>
        <v/>
      </c>
      <c r="C437" s="66">
        <f>IF(計算シート!B30="","","雇用保険")</f>
        <v/>
      </c>
      <c r="D437" s="67">
        <f>IF(計算シート!B30="","",計算シート!R30)</f>
        <v/>
      </c>
    </row>
    <row r="438" ht="15" customHeight="1" s="17">
      <c r="A438" s="66">
        <f>IF(計算シート!B30="","","固定残業代")</f>
        <v/>
      </c>
      <c r="B438" s="67">
        <f>IF(計算シート!B30="","",計算シート!F30)</f>
        <v/>
      </c>
      <c r="C438" s="66">
        <f>IF(計算シート!B30="","","所得税")</f>
        <v/>
      </c>
      <c r="D438" s="67">
        <f>IF(計算シート!B30="","",計算シート!S30)</f>
        <v/>
      </c>
    </row>
    <row r="439" ht="15" customHeight="1" s="17">
      <c r="A439" s="66">
        <f>IF(計算シート!B30="","","手当1")</f>
        <v/>
      </c>
      <c r="B439" s="67">
        <f>IF(計算シート!B30="","",計算シート!G30)</f>
        <v/>
      </c>
      <c r="C439" s="66">
        <f>IF(計算シート!B30="","","住民税")</f>
        <v/>
      </c>
      <c r="D439" s="67">
        <f>IF(計算シート!B30="","",計算シート!T30)</f>
        <v/>
      </c>
    </row>
    <row r="440" ht="15" customHeight="1" s="17">
      <c r="A440" s="66">
        <f>IF(計算シート!B30="","","手当2")</f>
        <v/>
      </c>
      <c r="B440" s="67">
        <f>IF(計算シート!B30="","",計算シート!H30)</f>
        <v/>
      </c>
      <c r="C440" s="66">
        <f>IF(計算シート!B30="","","その他控除")</f>
        <v/>
      </c>
      <c r="D440" s="67">
        <f>IF(計算シート!B30="","",計算シート!U30)</f>
        <v/>
      </c>
    </row>
    <row r="441" ht="15" customHeight="1" s="17">
      <c r="A441" s="66">
        <f>IF(計算シート!B30="","","手当3")</f>
        <v/>
      </c>
      <c r="B441" s="67">
        <f>IF(計算シート!B30="","",計算シート!I30)</f>
        <v/>
      </c>
    </row>
    <row r="442" ht="15" customHeight="1" s="17">
      <c r="A442" s="66">
        <f>IF(計算シート!B30="","","手当4")</f>
        <v/>
      </c>
      <c r="B442" s="67">
        <f>IF(計算シート!B30="","",計算シート!J30)</f>
        <v/>
      </c>
    </row>
    <row r="443" ht="15" customHeight="1" s="17">
      <c r="A443" s="66">
        <f>IF(計算シート!B30="","","インセンティブA（歩合）")</f>
        <v/>
      </c>
      <c r="B443" s="67">
        <f>IF(計算シート!B30="","",計算シート!K30)</f>
        <v/>
      </c>
    </row>
    <row r="444" ht="15" customHeight="1" s="17">
      <c r="A444" s="66">
        <f>IF(計算シート!B30="","","インセンティブB（件数）")</f>
        <v/>
      </c>
      <c r="B444" s="67">
        <f>IF(計算シート!B30="","",計算シート!L30)</f>
        <v/>
      </c>
    </row>
    <row r="445" ht="15" customHeight="1" s="17">
      <c r="A445" s="66">
        <f>IF(計算シート!B30="","","インセンティブ（固定額）")</f>
        <v/>
      </c>
      <c r="B445" s="67">
        <f>IF(計算シート!B30="","",計算シート!M30)</f>
        <v/>
      </c>
    </row>
    <row r="446" ht="15" customHeight="1" s="17">
      <c r="A446" s="66">
        <f>IF(計算シート!B30="","","通勤費")</f>
        <v/>
      </c>
      <c r="B446" s="67">
        <f>IF(計算シート!B30="","",計算シート!N30)</f>
        <v/>
      </c>
    </row>
    <row r="447" ht="15" customHeight="1" s="17">
      <c r="A447" s="66">
        <f>IF(計算シート!B30="","","その他支給")</f>
        <v/>
      </c>
      <c r="B447" s="67">
        <f>IF(計算シート!B30="","",計算シート!O30)</f>
        <v/>
      </c>
    </row>
    <row r="448" ht="15" customHeight="1" s="17">
      <c r="A448" s="65">
        <f>IF(計算シート!B30="","","支給合計")</f>
        <v/>
      </c>
      <c r="B448" s="68">
        <f>IF(計算シート!B30="","",計算シート!P30)</f>
        <v/>
      </c>
      <c r="C448" s="65">
        <f>IF(計算シート!B30="","","控除合計")</f>
        <v/>
      </c>
      <c r="D448" s="68">
        <f>IF(計算シート!B30="","",計算シート!V30)</f>
        <v/>
      </c>
    </row>
    <row r="449" ht="15" customHeight="1" s="17">
      <c r="A449" s="65">
        <f>IF(計算シート!B30="","","差引支給額")</f>
        <v/>
      </c>
      <c r="B449" s="68">
        <f>IF(計算シート!B30="","",計算シート!W30)</f>
        <v/>
      </c>
    </row>
    <row r="450"/>
    <row r="451" ht="15" customHeight="1" s="17">
      <c r="A451" s="65">
        <f>IF(計算シート!B31="","","従業員コード："&amp;計算シート!B31&amp;"（"&amp;計算シート!C31&amp;"）")</f>
        <v/>
      </c>
    </row>
    <row r="452" ht="15" customHeight="1" s="17">
      <c r="A452" s="66">
        <f>IF(計算シート!B31="","","基本給等")</f>
        <v/>
      </c>
      <c r="B452" s="67">
        <f>IF(計算シート!B31="","",計算シート!D31)</f>
        <v/>
      </c>
      <c r="C452" s="66">
        <f>IF(計算シート!B31="","","社会保険")</f>
        <v/>
      </c>
      <c r="D452" s="67">
        <f>IF(計算シート!B31="","",計算シート!Q31)</f>
        <v/>
      </c>
    </row>
    <row r="453" ht="15" customHeight="1" s="17">
      <c r="A453" s="66">
        <f>IF(計算シート!B31="","","残業代")</f>
        <v/>
      </c>
      <c r="B453" s="67">
        <f>IF(計算シート!B31="","",計算シート!E31)</f>
        <v/>
      </c>
      <c r="C453" s="66">
        <f>IF(計算シート!B31="","","雇用保険")</f>
        <v/>
      </c>
      <c r="D453" s="67">
        <f>IF(計算シート!B31="","",計算シート!R31)</f>
        <v/>
      </c>
    </row>
    <row r="454" ht="15" customHeight="1" s="17">
      <c r="A454" s="66">
        <f>IF(計算シート!B31="","","固定残業代")</f>
        <v/>
      </c>
      <c r="B454" s="67">
        <f>IF(計算シート!B31="","",計算シート!F31)</f>
        <v/>
      </c>
      <c r="C454" s="66">
        <f>IF(計算シート!B31="","","所得税")</f>
        <v/>
      </c>
      <c r="D454" s="67">
        <f>IF(計算シート!B31="","",計算シート!S31)</f>
        <v/>
      </c>
    </row>
    <row r="455" ht="15" customHeight="1" s="17">
      <c r="A455" s="66">
        <f>IF(計算シート!B31="","","手当1")</f>
        <v/>
      </c>
      <c r="B455" s="67">
        <f>IF(計算シート!B31="","",計算シート!G31)</f>
        <v/>
      </c>
      <c r="C455" s="66">
        <f>IF(計算シート!B31="","","住民税")</f>
        <v/>
      </c>
      <c r="D455" s="67">
        <f>IF(計算シート!B31="","",計算シート!T31)</f>
        <v/>
      </c>
    </row>
    <row r="456" ht="15" customHeight="1" s="17">
      <c r="A456" s="66">
        <f>IF(計算シート!B31="","","手当2")</f>
        <v/>
      </c>
      <c r="B456" s="67">
        <f>IF(計算シート!B31="","",計算シート!H31)</f>
        <v/>
      </c>
      <c r="C456" s="66">
        <f>IF(計算シート!B31="","","その他控除")</f>
        <v/>
      </c>
      <c r="D456" s="67">
        <f>IF(計算シート!B31="","",計算シート!U31)</f>
        <v/>
      </c>
    </row>
    <row r="457" ht="15" customHeight="1" s="17">
      <c r="A457" s="66">
        <f>IF(計算シート!B31="","","手当3")</f>
        <v/>
      </c>
      <c r="B457" s="67">
        <f>IF(計算シート!B31="","",計算シート!I31)</f>
        <v/>
      </c>
    </row>
    <row r="458" ht="15" customHeight="1" s="17">
      <c r="A458" s="66">
        <f>IF(計算シート!B31="","","手当4")</f>
        <v/>
      </c>
      <c r="B458" s="67">
        <f>IF(計算シート!B31="","",計算シート!J31)</f>
        <v/>
      </c>
    </row>
    <row r="459" ht="15" customHeight="1" s="17">
      <c r="A459" s="66">
        <f>IF(計算シート!B31="","","インセンティブA（歩合）")</f>
        <v/>
      </c>
      <c r="B459" s="67">
        <f>IF(計算シート!B31="","",計算シート!K31)</f>
        <v/>
      </c>
    </row>
    <row r="460" ht="15" customHeight="1" s="17">
      <c r="A460" s="66">
        <f>IF(計算シート!B31="","","インセンティブB（件数）")</f>
        <v/>
      </c>
      <c r="B460" s="67">
        <f>IF(計算シート!B31="","",計算シート!L31)</f>
        <v/>
      </c>
    </row>
    <row r="461" ht="15" customHeight="1" s="17">
      <c r="A461" s="66">
        <f>IF(計算シート!B31="","","インセンティブ（固定額）")</f>
        <v/>
      </c>
      <c r="B461" s="67">
        <f>IF(計算シート!B31="","",計算シート!M31)</f>
        <v/>
      </c>
    </row>
    <row r="462" ht="15" customHeight="1" s="17">
      <c r="A462" s="66">
        <f>IF(計算シート!B31="","","通勤費")</f>
        <v/>
      </c>
      <c r="B462" s="67">
        <f>IF(計算シート!B31="","",計算シート!N31)</f>
        <v/>
      </c>
    </row>
    <row r="463" ht="15" customHeight="1" s="17">
      <c r="A463" s="66">
        <f>IF(計算シート!B31="","","その他支給")</f>
        <v/>
      </c>
      <c r="B463" s="67">
        <f>IF(計算シート!B31="","",計算シート!O31)</f>
        <v/>
      </c>
    </row>
    <row r="464" ht="15" customHeight="1" s="17">
      <c r="A464" s="65">
        <f>IF(計算シート!B31="","","支給合計")</f>
        <v/>
      </c>
      <c r="B464" s="68">
        <f>IF(計算シート!B31="","",計算シート!P31)</f>
        <v/>
      </c>
      <c r="C464" s="65">
        <f>IF(計算シート!B31="","","控除合計")</f>
        <v/>
      </c>
      <c r="D464" s="68">
        <f>IF(計算シート!B31="","",計算シート!V31)</f>
        <v/>
      </c>
    </row>
    <row r="465" ht="15" customHeight="1" s="17">
      <c r="A465" s="65">
        <f>IF(計算シート!B31="","","差引支給額")</f>
        <v/>
      </c>
      <c r="B465" s="68">
        <f>IF(計算シート!B31="","",計算シート!W31)</f>
        <v/>
      </c>
    </row>
    <row r="466"/>
    <row r="467" ht="15" customHeight="1" s="17">
      <c r="A467" s="65">
        <f>IF(計算シート!B32="","","従業員コード："&amp;計算シート!B32&amp;"（"&amp;計算シート!C32&amp;"）")</f>
        <v/>
      </c>
    </row>
    <row r="468" ht="15" customHeight="1" s="17">
      <c r="A468" s="66">
        <f>IF(計算シート!B32="","","基本給等")</f>
        <v/>
      </c>
      <c r="B468" s="67">
        <f>IF(計算シート!B32="","",計算シート!D32)</f>
        <v/>
      </c>
      <c r="C468" s="66">
        <f>IF(計算シート!B32="","","社会保険")</f>
        <v/>
      </c>
      <c r="D468" s="67">
        <f>IF(計算シート!B32="","",計算シート!Q32)</f>
        <v/>
      </c>
    </row>
    <row r="469" ht="15" customHeight="1" s="17">
      <c r="A469" s="66">
        <f>IF(計算シート!B32="","","残業代")</f>
        <v/>
      </c>
      <c r="B469" s="67">
        <f>IF(計算シート!B32="","",計算シート!E32)</f>
        <v/>
      </c>
      <c r="C469" s="66">
        <f>IF(計算シート!B32="","","雇用保険")</f>
        <v/>
      </c>
      <c r="D469" s="67">
        <f>IF(計算シート!B32="","",計算シート!R32)</f>
        <v/>
      </c>
    </row>
    <row r="470" ht="15" customHeight="1" s="17">
      <c r="A470" s="66">
        <f>IF(計算シート!B32="","","固定残業代")</f>
        <v/>
      </c>
      <c r="B470" s="67">
        <f>IF(計算シート!B32="","",計算シート!F32)</f>
        <v/>
      </c>
      <c r="C470" s="66">
        <f>IF(計算シート!B32="","","所得税")</f>
        <v/>
      </c>
      <c r="D470" s="67">
        <f>IF(計算シート!B32="","",計算シート!S32)</f>
        <v/>
      </c>
    </row>
    <row r="471" ht="15" customHeight="1" s="17">
      <c r="A471" s="66">
        <f>IF(計算シート!B32="","","手当1")</f>
        <v/>
      </c>
      <c r="B471" s="67">
        <f>IF(計算シート!B32="","",計算シート!G32)</f>
        <v/>
      </c>
      <c r="C471" s="66">
        <f>IF(計算シート!B32="","","住民税")</f>
        <v/>
      </c>
      <c r="D471" s="67">
        <f>IF(計算シート!B32="","",計算シート!T32)</f>
        <v/>
      </c>
    </row>
    <row r="472" ht="15" customHeight="1" s="17">
      <c r="A472" s="66">
        <f>IF(計算シート!B32="","","手当2")</f>
        <v/>
      </c>
      <c r="B472" s="67">
        <f>IF(計算シート!B32="","",計算シート!H32)</f>
        <v/>
      </c>
      <c r="C472" s="66">
        <f>IF(計算シート!B32="","","その他控除")</f>
        <v/>
      </c>
      <c r="D472" s="67">
        <f>IF(計算シート!B32="","",計算シート!U32)</f>
        <v/>
      </c>
    </row>
    <row r="473" ht="15" customHeight="1" s="17">
      <c r="A473" s="66">
        <f>IF(計算シート!B32="","","手当3")</f>
        <v/>
      </c>
      <c r="B473" s="67">
        <f>IF(計算シート!B32="","",計算シート!I32)</f>
        <v/>
      </c>
    </row>
    <row r="474" ht="15" customHeight="1" s="17">
      <c r="A474" s="66">
        <f>IF(計算シート!B32="","","手当4")</f>
        <v/>
      </c>
      <c r="B474" s="67">
        <f>IF(計算シート!B32="","",計算シート!J32)</f>
        <v/>
      </c>
    </row>
    <row r="475" ht="15" customHeight="1" s="17">
      <c r="A475" s="66">
        <f>IF(計算シート!B32="","","インセンティブA（歩合）")</f>
        <v/>
      </c>
      <c r="B475" s="67">
        <f>IF(計算シート!B32="","",計算シート!K32)</f>
        <v/>
      </c>
    </row>
    <row r="476" ht="15" customHeight="1" s="17">
      <c r="A476" s="66">
        <f>IF(計算シート!B32="","","インセンティブB（件数）")</f>
        <v/>
      </c>
      <c r="B476" s="67">
        <f>IF(計算シート!B32="","",計算シート!L32)</f>
        <v/>
      </c>
    </row>
    <row r="477" ht="15" customHeight="1" s="17">
      <c r="A477" s="66">
        <f>IF(計算シート!B32="","","インセンティブ（固定額）")</f>
        <v/>
      </c>
      <c r="B477" s="67">
        <f>IF(計算シート!B32="","",計算シート!M32)</f>
        <v/>
      </c>
    </row>
    <row r="478" ht="15" customHeight="1" s="17">
      <c r="A478" s="66">
        <f>IF(計算シート!B32="","","通勤費")</f>
        <v/>
      </c>
      <c r="B478" s="67">
        <f>IF(計算シート!B32="","",計算シート!N32)</f>
        <v/>
      </c>
    </row>
    <row r="479" ht="15" customHeight="1" s="17">
      <c r="A479" s="66">
        <f>IF(計算シート!B32="","","その他支給")</f>
        <v/>
      </c>
      <c r="B479" s="67">
        <f>IF(計算シート!B32="","",計算シート!O32)</f>
        <v/>
      </c>
    </row>
    <row r="480" ht="15" customHeight="1" s="17">
      <c r="A480" s="65">
        <f>IF(計算シート!B32="","","支給合計")</f>
        <v/>
      </c>
      <c r="B480" s="68">
        <f>IF(計算シート!B32="","",計算シート!P32)</f>
        <v/>
      </c>
      <c r="C480" s="65">
        <f>IF(計算シート!B32="","","控除合計")</f>
        <v/>
      </c>
      <c r="D480" s="68">
        <f>IF(計算シート!B32="","",計算シート!V32)</f>
        <v/>
      </c>
    </row>
    <row r="481" ht="15" customHeight="1" s="17">
      <c r="A481" s="65">
        <f>IF(計算シート!B32="","","差引支給額")</f>
        <v/>
      </c>
      <c r="B481" s="68">
        <f>IF(計算シート!B32="","",計算シート!W32)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D20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sheetData>
    <row r="1" ht="26" customHeight="1" s="17">
      <c r="A1" s="52" t="inlineStr">
        <is>
          <t>勤怠の日次入力（先方から受けた勤怠データをこの形に置く。区分は 勤務／残業／深夜／休日）</t>
        </is>
      </c>
    </row>
    <row r="2" ht="30" customHeight="1" s="17">
      <c r="A2" s="46" t="inlineStr">
        <is>
          <t>日付</t>
        </is>
      </c>
      <c r="B2" s="46" t="inlineStr">
        <is>
          <t>従業員コード</t>
        </is>
      </c>
      <c r="C2" s="46" t="inlineStr">
        <is>
          <t>区分</t>
        </is>
      </c>
      <c r="D2" s="46" t="inlineStr">
        <is>
          <t>時間</t>
        </is>
      </c>
    </row>
    <row r="3" ht="15" customHeight="1" s="17">
      <c r="A3" s="30" t="n"/>
      <c r="B3" s="30" t="n"/>
      <c r="C3" s="30" t="n"/>
      <c r="D3" s="30" t="n"/>
    </row>
    <row r="4" ht="15" customHeight="1" s="17">
      <c r="A4" s="30" t="n"/>
      <c r="B4" s="30" t="n"/>
      <c r="C4" s="30" t="n"/>
      <c r="D4" s="30" t="n"/>
    </row>
    <row r="5" ht="15" customHeight="1" s="17">
      <c r="A5" s="30" t="n"/>
      <c r="B5" s="30" t="n"/>
      <c r="C5" s="30" t="n"/>
      <c r="D5" s="30" t="n"/>
    </row>
    <row r="6" ht="15" customHeight="1" s="17">
      <c r="A6" s="30" t="n"/>
      <c r="B6" s="30" t="n"/>
      <c r="C6" s="30" t="n"/>
      <c r="D6" s="30" t="n"/>
    </row>
    <row r="7" ht="15" customHeight="1" s="17">
      <c r="A7" s="30" t="n"/>
      <c r="B7" s="30" t="n"/>
      <c r="C7" s="30" t="n"/>
      <c r="D7" s="30" t="n"/>
    </row>
    <row r="8" ht="15" customHeight="1" s="17">
      <c r="A8" s="30" t="n"/>
      <c r="B8" s="30" t="n"/>
      <c r="C8" s="30" t="n"/>
      <c r="D8" s="30" t="n"/>
    </row>
    <row r="9" ht="15" customHeight="1" s="17">
      <c r="A9" s="30" t="n"/>
      <c r="B9" s="30" t="n"/>
      <c r="C9" s="30" t="n"/>
      <c r="D9" s="30" t="n"/>
    </row>
    <row r="10" ht="15" customHeight="1" s="17">
      <c r="A10" s="30" t="n"/>
      <c r="B10" s="30" t="n"/>
      <c r="C10" s="30" t="n"/>
      <c r="D10" s="30" t="n"/>
    </row>
    <row r="11" ht="15" customHeight="1" s="17">
      <c r="A11" s="30" t="n"/>
      <c r="B11" s="30" t="n"/>
      <c r="C11" s="30" t="n"/>
      <c r="D11" s="30" t="n"/>
    </row>
    <row r="12" ht="15" customHeight="1" s="17">
      <c r="A12" s="30" t="n"/>
      <c r="B12" s="30" t="n"/>
      <c r="C12" s="30" t="n"/>
      <c r="D12" s="30" t="n"/>
    </row>
    <row r="13" ht="15" customHeight="1" s="17">
      <c r="A13" s="30" t="n"/>
      <c r="B13" s="30" t="n"/>
      <c r="C13" s="30" t="n"/>
      <c r="D13" s="30" t="n"/>
    </row>
    <row r="14" ht="15" customHeight="1" s="17">
      <c r="A14" s="30" t="n"/>
      <c r="B14" s="30" t="n"/>
      <c r="C14" s="30" t="n"/>
      <c r="D14" s="30" t="n"/>
    </row>
    <row r="15" ht="15" customHeight="1" s="17">
      <c r="A15" s="30" t="n"/>
      <c r="B15" s="30" t="n"/>
      <c r="C15" s="30" t="n"/>
      <c r="D15" s="30" t="n"/>
    </row>
    <row r="16" ht="15" customHeight="1" s="17">
      <c r="A16" s="30" t="n"/>
      <c r="B16" s="30" t="n"/>
      <c r="C16" s="30" t="n"/>
      <c r="D16" s="30" t="n"/>
    </row>
    <row r="17" ht="15" customHeight="1" s="17">
      <c r="A17" s="30" t="n"/>
      <c r="B17" s="30" t="n"/>
      <c r="C17" s="30" t="n"/>
      <c r="D17" s="30" t="n"/>
    </row>
    <row r="18" ht="15" customHeight="1" s="17">
      <c r="A18" s="30" t="n"/>
      <c r="B18" s="30" t="n"/>
      <c r="C18" s="30" t="n"/>
      <c r="D18" s="30" t="n"/>
    </row>
    <row r="19" ht="15" customHeight="1" s="17">
      <c r="A19" s="30" t="n"/>
      <c r="B19" s="30" t="n"/>
      <c r="C19" s="30" t="n"/>
      <c r="D19" s="30" t="n"/>
    </row>
    <row r="20" ht="15" customHeight="1" s="17">
      <c r="A20" s="30" t="n"/>
      <c r="B20" s="30" t="n"/>
      <c r="C20" s="30" t="n"/>
      <c r="D20" s="30" t="n"/>
    </row>
    <row r="21" ht="15" customHeight="1" s="17">
      <c r="A21" s="30" t="n"/>
      <c r="B21" s="30" t="n"/>
      <c r="C21" s="30" t="n"/>
      <c r="D21" s="30" t="n"/>
    </row>
    <row r="22" ht="15" customHeight="1" s="17">
      <c r="A22" s="30" t="n"/>
      <c r="B22" s="30" t="n"/>
      <c r="C22" s="30" t="n"/>
      <c r="D22" s="30" t="n"/>
    </row>
    <row r="23" ht="15" customHeight="1" s="17">
      <c r="A23" s="30" t="n"/>
      <c r="B23" s="30" t="n"/>
      <c r="C23" s="30" t="n"/>
      <c r="D23" s="30" t="n"/>
    </row>
    <row r="24" ht="15" customHeight="1" s="17">
      <c r="A24" s="30" t="n"/>
      <c r="B24" s="30" t="n"/>
      <c r="C24" s="30" t="n"/>
      <c r="D24" s="30" t="n"/>
    </row>
    <row r="25" ht="15" customHeight="1" s="17">
      <c r="A25" s="30" t="n"/>
      <c r="B25" s="30" t="n"/>
      <c r="C25" s="30" t="n"/>
      <c r="D25" s="30" t="n"/>
    </row>
    <row r="26" ht="15" customHeight="1" s="17">
      <c r="A26" s="30" t="n"/>
      <c r="B26" s="30" t="n"/>
      <c r="C26" s="30" t="n"/>
      <c r="D26" s="30" t="n"/>
    </row>
    <row r="27" ht="15" customHeight="1" s="17">
      <c r="A27" s="30" t="n"/>
      <c r="B27" s="30" t="n"/>
      <c r="C27" s="30" t="n"/>
      <c r="D27" s="30" t="n"/>
    </row>
    <row r="28" ht="15" customHeight="1" s="17">
      <c r="A28" s="30" t="n"/>
      <c r="B28" s="30" t="n"/>
      <c r="C28" s="30" t="n"/>
      <c r="D28" s="30" t="n"/>
    </row>
    <row r="29" ht="15" customHeight="1" s="17">
      <c r="A29" s="30" t="n"/>
      <c r="B29" s="30" t="n"/>
      <c r="C29" s="30" t="n"/>
      <c r="D29" s="30" t="n"/>
    </row>
    <row r="30" ht="15" customHeight="1" s="17">
      <c r="A30" s="30" t="n"/>
      <c r="B30" s="30" t="n"/>
      <c r="C30" s="30" t="n"/>
      <c r="D30" s="30" t="n"/>
    </row>
    <row r="31" ht="15" customHeight="1" s="17">
      <c r="A31" s="30" t="n"/>
      <c r="B31" s="30" t="n"/>
      <c r="C31" s="30" t="n"/>
      <c r="D31" s="30" t="n"/>
    </row>
    <row r="32" ht="15" customHeight="1" s="17">
      <c r="A32" s="30" t="n"/>
      <c r="B32" s="30" t="n"/>
      <c r="C32" s="30" t="n"/>
      <c r="D32" s="30" t="n"/>
    </row>
    <row r="33" ht="15" customHeight="1" s="17">
      <c r="A33" s="30" t="n"/>
      <c r="B33" s="30" t="n"/>
      <c r="C33" s="30" t="n"/>
      <c r="D33" s="30" t="n"/>
    </row>
    <row r="34" ht="15" customHeight="1" s="17">
      <c r="A34" s="30" t="n"/>
      <c r="B34" s="30" t="n"/>
      <c r="C34" s="30" t="n"/>
      <c r="D34" s="30" t="n"/>
    </row>
    <row r="35" ht="15" customHeight="1" s="17">
      <c r="A35" s="30" t="n"/>
      <c r="B35" s="30" t="n"/>
      <c r="C35" s="30" t="n"/>
      <c r="D35" s="30" t="n"/>
    </row>
    <row r="36" ht="15" customHeight="1" s="17">
      <c r="A36" s="30" t="n"/>
      <c r="B36" s="30" t="n"/>
      <c r="C36" s="30" t="n"/>
      <c r="D36" s="30" t="n"/>
    </row>
    <row r="37" ht="15" customHeight="1" s="17">
      <c r="A37" s="30" t="n"/>
      <c r="B37" s="30" t="n"/>
      <c r="C37" s="30" t="n"/>
      <c r="D37" s="30" t="n"/>
    </row>
    <row r="38" ht="15" customHeight="1" s="17">
      <c r="A38" s="30" t="n"/>
      <c r="B38" s="30" t="n"/>
      <c r="C38" s="30" t="n"/>
      <c r="D38" s="30" t="n"/>
    </row>
    <row r="39" ht="15" customHeight="1" s="17">
      <c r="A39" s="30" t="n"/>
      <c r="B39" s="30" t="n"/>
      <c r="C39" s="30" t="n"/>
      <c r="D39" s="30" t="n"/>
    </row>
    <row r="40" ht="15" customHeight="1" s="17">
      <c r="A40" s="30" t="n"/>
      <c r="B40" s="30" t="n"/>
      <c r="C40" s="30" t="n"/>
      <c r="D40" s="30" t="n"/>
    </row>
    <row r="41" ht="15" customHeight="1" s="17">
      <c r="A41" s="30" t="n"/>
      <c r="B41" s="30" t="n"/>
      <c r="C41" s="30" t="n"/>
      <c r="D41" s="30" t="n"/>
    </row>
    <row r="42" ht="15" customHeight="1" s="17">
      <c r="A42" s="30" t="n"/>
      <c r="B42" s="30" t="n"/>
      <c r="C42" s="30" t="n"/>
      <c r="D42" s="30" t="n"/>
    </row>
    <row r="43" ht="15" customHeight="1" s="17">
      <c r="A43" s="30" t="n"/>
      <c r="B43" s="30" t="n"/>
      <c r="C43" s="30" t="n"/>
      <c r="D43" s="30" t="n"/>
    </row>
    <row r="44" ht="15" customHeight="1" s="17">
      <c r="A44" s="30" t="n"/>
      <c r="B44" s="30" t="n"/>
      <c r="C44" s="30" t="n"/>
      <c r="D44" s="30" t="n"/>
    </row>
    <row r="45" ht="15" customHeight="1" s="17">
      <c r="A45" s="30" t="n"/>
      <c r="B45" s="30" t="n"/>
      <c r="C45" s="30" t="n"/>
      <c r="D45" s="30" t="n"/>
    </row>
    <row r="46" ht="15" customHeight="1" s="17">
      <c r="A46" s="30" t="n"/>
      <c r="B46" s="30" t="n"/>
      <c r="C46" s="30" t="n"/>
      <c r="D46" s="30" t="n"/>
    </row>
    <row r="47" ht="15" customHeight="1" s="17">
      <c r="A47" s="30" t="n"/>
      <c r="B47" s="30" t="n"/>
      <c r="C47" s="30" t="n"/>
      <c r="D47" s="30" t="n"/>
    </row>
    <row r="48" ht="15" customHeight="1" s="17">
      <c r="A48" s="30" t="n"/>
      <c r="B48" s="30" t="n"/>
      <c r="C48" s="30" t="n"/>
      <c r="D48" s="30" t="n"/>
    </row>
    <row r="49" ht="15" customHeight="1" s="17">
      <c r="A49" s="30" t="n"/>
      <c r="B49" s="30" t="n"/>
      <c r="C49" s="30" t="n"/>
      <c r="D49" s="30" t="n"/>
    </row>
    <row r="50" ht="15" customHeight="1" s="17">
      <c r="A50" s="30" t="n"/>
      <c r="B50" s="30" t="n"/>
      <c r="C50" s="30" t="n"/>
      <c r="D50" s="30" t="n"/>
    </row>
    <row r="51" ht="15" customHeight="1" s="17">
      <c r="A51" s="30" t="n"/>
      <c r="B51" s="30" t="n"/>
      <c r="C51" s="30" t="n"/>
      <c r="D51" s="30" t="n"/>
    </row>
    <row r="52" ht="15" customHeight="1" s="17">
      <c r="A52" s="30" t="n"/>
      <c r="B52" s="30" t="n"/>
      <c r="C52" s="30" t="n"/>
      <c r="D52" s="30" t="n"/>
    </row>
    <row r="53" ht="15" customHeight="1" s="17">
      <c r="A53" s="30" t="n"/>
      <c r="B53" s="30" t="n"/>
      <c r="C53" s="30" t="n"/>
      <c r="D53" s="30" t="n"/>
    </row>
    <row r="54" ht="15" customHeight="1" s="17">
      <c r="A54" s="30" t="n"/>
      <c r="B54" s="30" t="n"/>
      <c r="C54" s="30" t="n"/>
      <c r="D54" s="30" t="n"/>
    </row>
    <row r="55" ht="15" customHeight="1" s="17">
      <c r="A55" s="30" t="n"/>
      <c r="B55" s="30" t="n"/>
      <c r="C55" s="30" t="n"/>
      <c r="D55" s="30" t="n"/>
    </row>
    <row r="56" ht="15" customHeight="1" s="17">
      <c r="A56" s="30" t="n"/>
      <c r="B56" s="30" t="n"/>
      <c r="C56" s="30" t="n"/>
      <c r="D56" s="30" t="n"/>
    </row>
    <row r="57" ht="15" customHeight="1" s="17">
      <c r="A57" s="30" t="n"/>
      <c r="B57" s="30" t="n"/>
      <c r="C57" s="30" t="n"/>
      <c r="D57" s="30" t="n"/>
    </row>
    <row r="58" ht="15" customHeight="1" s="17">
      <c r="A58" s="30" t="n"/>
      <c r="B58" s="30" t="n"/>
      <c r="C58" s="30" t="n"/>
      <c r="D58" s="30" t="n"/>
    </row>
    <row r="59" ht="15" customHeight="1" s="17">
      <c r="A59" s="30" t="n"/>
      <c r="B59" s="30" t="n"/>
      <c r="C59" s="30" t="n"/>
      <c r="D59" s="30" t="n"/>
    </row>
    <row r="60" ht="15" customHeight="1" s="17">
      <c r="A60" s="30" t="n"/>
      <c r="B60" s="30" t="n"/>
      <c r="C60" s="30" t="n"/>
      <c r="D60" s="30" t="n"/>
    </row>
    <row r="61" ht="15" customHeight="1" s="17">
      <c r="A61" s="30" t="n"/>
      <c r="B61" s="30" t="n"/>
      <c r="C61" s="30" t="n"/>
      <c r="D61" s="30" t="n"/>
    </row>
    <row r="62" ht="15" customHeight="1" s="17">
      <c r="A62" s="30" t="n"/>
      <c r="B62" s="30" t="n"/>
      <c r="C62" s="30" t="n"/>
      <c r="D62" s="30" t="n"/>
    </row>
    <row r="63" ht="15" customHeight="1" s="17">
      <c r="A63" s="30" t="n"/>
      <c r="B63" s="30" t="n"/>
      <c r="C63" s="30" t="n"/>
      <c r="D63" s="30" t="n"/>
    </row>
    <row r="64" ht="15" customHeight="1" s="17">
      <c r="A64" s="30" t="n"/>
      <c r="B64" s="30" t="n"/>
      <c r="C64" s="30" t="n"/>
      <c r="D64" s="30" t="n"/>
    </row>
    <row r="65" ht="15" customHeight="1" s="17">
      <c r="A65" s="30" t="n"/>
      <c r="B65" s="30" t="n"/>
      <c r="C65" s="30" t="n"/>
      <c r="D65" s="30" t="n"/>
    </row>
    <row r="66" ht="15" customHeight="1" s="17">
      <c r="A66" s="30" t="n"/>
      <c r="B66" s="30" t="n"/>
      <c r="C66" s="30" t="n"/>
      <c r="D66" s="30" t="n"/>
    </row>
    <row r="67" ht="15" customHeight="1" s="17">
      <c r="A67" s="30" t="n"/>
      <c r="B67" s="30" t="n"/>
      <c r="C67" s="30" t="n"/>
      <c r="D67" s="30" t="n"/>
    </row>
    <row r="68" ht="15" customHeight="1" s="17">
      <c r="A68" s="30" t="n"/>
      <c r="B68" s="30" t="n"/>
      <c r="C68" s="30" t="n"/>
      <c r="D68" s="30" t="n"/>
    </row>
    <row r="69" ht="15" customHeight="1" s="17">
      <c r="A69" s="30" t="n"/>
      <c r="B69" s="30" t="n"/>
      <c r="C69" s="30" t="n"/>
      <c r="D69" s="30" t="n"/>
    </row>
    <row r="70" ht="15" customHeight="1" s="17">
      <c r="A70" s="30" t="n"/>
      <c r="B70" s="30" t="n"/>
      <c r="C70" s="30" t="n"/>
      <c r="D70" s="30" t="n"/>
    </row>
    <row r="71" ht="15" customHeight="1" s="17">
      <c r="A71" s="30" t="n"/>
      <c r="B71" s="30" t="n"/>
      <c r="C71" s="30" t="n"/>
      <c r="D71" s="30" t="n"/>
    </row>
    <row r="72" ht="15" customHeight="1" s="17">
      <c r="A72" s="30" t="n"/>
      <c r="B72" s="30" t="n"/>
      <c r="C72" s="30" t="n"/>
      <c r="D72" s="30" t="n"/>
    </row>
    <row r="73" ht="15" customHeight="1" s="17">
      <c r="A73" s="30" t="n"/>
      <c r="B73" s="30" t="n"/>
      <c r="C73" s="30" t="n"/>
      <c r="D73" s="30" t="n"/>
    </row>
    <row r="74" ht="15" customHeight="1" s="17">
      <c r="A74" s="30" t="n"/>
      <c r="B74" s="30" t="n"/>
      <c r="C74" s="30" t="n"/>
      <c r="D74" s="30" t="n"/>
    </row>
    <row r="75" ht="15" customHeight="1" s="17">
      <c r="A75" s="30" t="n"/>
      <c r="B75" s="30" t="n"/>
      <c r="C75" s="30" t="n"/>
      <c r="D75" s="30" t="n"/>
    </row>
    <row r="76" ht="15" customHeight="1" s="17">
      <c r="A76" s="30" t="n"/>
      <c r="B76" s="30" t="n"/>
      <c r="C76" s="30" t="n"/>
      <c r="D76" s="30" t="n"/>
    </row>
    <row r="77" ht="15" customHeight="1" s="17">
      <c r="A77" s="30" t="n"/>
      <c r="B77" s="30" t="n"/>
      <c r="C77" s="30" t="n"/>
      <c r="D77" s="30" t="n"/>
    </row>
    <row r="78" ht="15" customHeight="1" s="17">
      <c r="A78" s="30" t="n"/>
      <c r="B78" s="30" t="n"/>
      <c r="C78" s="30" t="n"/>
      <c r="D78" s="30" t="n"/>
    </row>
    <row r="79" ht="15" customHeight="1" s="17">
      <c r="A79" s="30" t="n"/>
      <c r="B79" s="30" t="n"/>
      <c r="C79" s="30" t="n"/>
      <c r="D79" s="30" t="n"/>
    </row>
    <row r="80" ht="15" customHeight="1" s="17">
      <c r="A80" s="30" t="n"/>
      <c r="B80" s="30" t="n"/>
      <c r="C80" s="30" t="n"/>
      <c r="D80" s="30" t="n"/>
    </row>
    <row r="81" ht="15" customHeight="1" s="17">
      <c r="A81" s="30" t="n"/>
      <c r="B81" s="30" t="n"/>
      <c r="C81" s="30" t="n"/>
      <c r="D81" s="30" t="n"/>
    </row>
    <row r="82" ht="15" customHeight="1" s="17">
      <c r="A82" s="30" t="n"/>
      <c r="B82" s="30" t="n"/>
      <c r="C82" s="30" t="n"/>
      <c r="D82" s="30" t="n"/>
    </row>
    <row r="83" ht="15" customHeight="1" s="17">
      <c r="A83" s="30" t="n"/>
      <c r="B83" s="30" t="n"/>
      <c r="C83" s="30" t="n"/>
      <c r="D83" s="30" t="n"/>
    </row>
    <row r="84" ht="15" customHeight="1" s="17">
      <c r="A84" s="30" t="n"/>
      <c r="B84" s="30" t="n"/>
      <c r="C84" s="30" t="n"/>
      <c r="D84" s="30" t="n"/>
    </row>
    <row r="85" ht="15" customHeight="1" s="17">
      <c r="A85" s="30" t="n"/>
      <c r="B85" s="30" t="n"/>
      <c r="C85" s="30" t="n"/>
      <c r="D85" s="30" t="n"/>
    </row>
    <row r="86" ht="15" customHeight="1" s="17">
      <c r="A86" s="30" t="n"/>
      <c r="B86" s="30" t="n"/>
      <c r="C86" s="30" t="n"/>
      <c r="D86" s="30" t="n"/>
    </row>
    <row r="87" ht="15" customHeight="1" s="17">
      <c r="A87" s="30" t="n"/>
      <c r="B87" s="30" t="n"/>
      <c r="C87" s="30" t="n"/>
      <c r="D87" s="30" t="n"/>
    </row>
    <row r="88" ht="15" customHeight="1" s="17">
      <c r="A88" s="30" t="n"/>
      <c r="B88" s="30" t="n"/>
      <c r="C88" s="30" t="n"/>
      <c r="D88" s="30" t="n"/>
    </row>
    <row r="89" ht="15" customHeight="1" s="17">
      <c r="A89" s="30" t="n"/>
      <c r="B89" s="30" t="n"/>
      <c r="C89" s="30" t="n"/>
      <c r="D89" s="30" t="n"/>
    </row>
    <row r="90" ht="15" customHeight="1" s="17">
      <c r="A90" s="30" t="n"/>
      <c r="B90" s="30" t="n"/>
      <c r="C90" s="30" t="n"/>
      <c r="D90" s="30" t="n"/>
    </row>
    <row r="91" ht="15" customHeight="1" s="17">
      <c r="A91" s="30" t="n"/>
      <c r="B91" s="30" t="n"/>
      <c r="C91" s="30" t="n"/>
      <c r="D91" s="30" t="n"/>
    </row>
    <row r="92" ht="15" customHeight="1" s="17">
      <c r="A92" s="30" t="n"/>
      <c r="B92" s="30" t="n"/>
      <c r="C92" s="30" t="n"/>
      <c r="D92" s="30" t="n"/>
    </row>
    <row r="93" ht="15" customHeight="1" s="17">
      <c r="A93" s="30" t="n"/>
      <c r="B93" s="30" t="n"/>
      <c r="C93" s="30" t="n"/>
      <c r="D93" s="30" t="n"/>
    </row>
    <row r="94" ht="15" customHeight="1" s="17">
      <c r="A94" s="30" t="n"/>
      <c r="B94" s="30" t="n"/>
      <c r="C94" s="30" t="n"/>
      <c r="D94" s="30" t="n"/>
    </row>
    <row r="95" ht="15" customHeight="1" s="17">
      <c r="A95" s="30" t="n"/>
      <c r="B95" s="30" t="n"/>
      <c r="C95" s="30" t="n"/>
      <c r="D95" s="30" t="n"/>
    </row>
    <row r="96" ht="15" customHeight="1" s="17">
      <c r="A96" s="30" t="n"/>
      <c r="B96" s="30" t="n"/>
      <c r="C96" s="30" t="n"/>
      <c r="D96" s="30" t="n"/>
    </row>
    <row r="97" ht="15" customHeight="1" s="17">
      <c r="A97" s="30" t="n"/>
      <c r="B97" s="30" t="n"/>
      <c r="C97" s="30" t="n"/>
      <c r="D97" s="30" t="n"/>
    </row>
    <row r="98" ht="15" customHeight="1" s="17">
      <c r="A98" s="30" t="n"/>
      <c r="B98" s="30" t="n"/>
      <c r="C98" s="30" t="n"/>
      <c r="D98" s="30" t="n"/>
    </row>
    <row r="99" ht="15" customHeight="1" s="17">
      <c r="A99" s="30" t="n"/>
      <c r="B99" s="30" t="n"/>
      <c r="C99" s="30" t="n"/>
      <c r="D99" s="30" t="n"/>
    </row>
    <row r="100" ht="15" customHeight="1" s="17">
      <c r="A100" s="30" t="n"/>
      <c r="B100" s="30" t="n"/>
      <c r="C100" s="30" t="n"/>
      <c r="D100" s="30" t="n"/>
    </row>
    <row r="101" ht="15" customHeight="1" s="17">
      <c r="A101" s="30" t="n"/>
      <c r="B101" s="30" t="n"/>
      <c r="C101" s="30" t="n"/>
      <c r="D101" s="30" t="n"/>
    </row>
    <row r="102" ht="15" customHeight="1" s="17">
      <c r="A102" s="30" t="n"/>
      <c r="B102" s="30" t="n"/>
      <c r="C102" s="30" t="n"/>
      <c r="D102" s="30" t="n"/>
    </row>
    <row r="103" ht="15" customHeight="1" s="17">
      <c r="A103" s="30" t="n"/>
      <c r="B103" s="30" t="n"/>
      <c r="C103" s="30" t="n"/>
      <c r="D103" s="30" t="n"/>
    </row>
    <row r="104" ht="15" customHeight="1" s="17">
      <c r="A104" s="30" t="n"/>
      <c r="B104" s="30" t="n"/>
      <c r="C104" s="30" t="n"/>
      <c r="D104" s="30" t="n"/>
    </row>
    <row r="105" ht="15" customHeight="1" s="17">
      <c r="A105" s="30" t="n"/>
      <c r="B105" s="30" t="n"/>
      <c r="C105" s="30" t="n"/>
      <c r="D105" s="30" t="n"/>
    </row>
    <row r="106" ht="15" customHeight="1" s="17">
      <c r="A106" s="30" t="n"/>
      <c r="B106" s="30" t="n"/>
      <c r="C106" s="30" t="n"/>
      <c r="D106" s="30" t="n"/>
    </row>
    <row r="107" ht="15" customHeight="1" s="17">
      <c r="A107" s="30" t="n"/>
      <c r="B107" s="30" t="n"/>
      <c r="C107" s="30" t="n"/>
      <c r="D107" s="30" t="n"/>
    </row>
    <row r="108" ht="15" customHeight="1" s="17">
      <c r="A108" s="30" t="n"/>
      <c r="B108" s="30" t="n"/>
      <c r="C108" s="30" t="n"/>
      <c r="D108" s="30" t="n"/>
    </row>
    <row r="109" ht="15" customHeight="1" s="17">
      <c r="A109" s="30" t="n"/>
      <c r="B109" s="30" t="n"/>
      <c r="C109" s="30" t="n"/>
      <c r="D109" s="30" t="n"/>
    </row>
    <row r="110" ht="15" customHeight="1" s="17">
      <c r="A110" s="30" t="n"/>
      <c r="B110" s="30" t="n"/>
      <c r="C110" s="30" t="n"/>
      <c r="D110" s="30" t="n"/>
    </row>
    <row r="111" ht="15" customHeight="1" s="17">
      <c r="A111" s="30" t="n"/>
      <c r="B111" s="30" t="n"/>
      <c r="C111" s="30" t="n"/>
      <c r="D111" s="30" t="n"/>
    </row>
    <row r="112" ht="15" customHeight="1" s="17">
      <c r="A112" s="30" t="n"/>
      <c r="B112" s="30" t="n"/>
      <c r="C112" s="30" t="n"/>
      <c r="D112" s="30" t="n"/>
    </row>
    <row r="113" ht="15" customHeight="1" s="17">
      <c r="A113" s="30" t="n"/>
      <c r="B113" s="30" t="n"/>
      <c r="C113" s="30" t="n"/>
      <c r="D113" s="30" t="n"/>
    </row>
    <row r="114" ht="15" customHeight="1" s="17">
      <c r="A114" s="30" t="n"/>
      <c r="B114" s="30" t="n"/>
      <c r="C114" s="30" t="n"/>
      <c r="D114" s="30" t="n"/>
    </row>
    <row r="115" ht="15" customHeight="1" s="17">
      <c r="A115" s="30" t="n"/>
      <c r="B115" s="30" t="n"/>
      <c r="C115" s="30" t="n"/>
      <c r="D115" s="30" t="n"/>
    </row>
    <row r="116" ht="15" customHeight="1" s="17">
      <c r="A116" s="30" t="n"/>
      <c r="B116" s="30" t="n"/>
      <c r="C116" s="30" t="n"/>
      <c r="D116" s="30" t="n"/>
    </row>
    <row r="117" ht="15" customHeight="1" s="17">
      <c r="A117" s="30" t="n"/>
      <c r="B117" s="30" t="n"/>
      <c r="C117" s="30" t="n"/>
      <c r="D117" s="30" t="n"/>
    </row>
    <row r="118" ht="15" customHeight="1" s="17">
      <c r="A118" s="30" t="n"/>
      <c r="B118" s="30" t="n"/>
      <c r="C118" s="30" t="n"/>
      <c r="D118" s="30" t="n"/>
    </row>
    <row r="119" ht="15" customHeight="1" s="17">
      <c r="A119" s="30" t="n"/>
      <c r="B119" s="30" t="n"/>
      <c r="C119" s="30" t="n"/>
      <c r="D119" s="30" t="n"/>
    </row>
    <row r="120" ht="15" customHeight="1" s="17">
      <c r="A120" s="30" t="n"/>
      <c r="B120" s="30" t="n"/>
      <c r="C120" s="30" t="n"/>
      <c r="D120" s="30" t="n"/>
    </row>
    <row r="121" ht="15" customHeight="1" s="17">
      <c r="A121" s="30" t="n"/>
      <c r="B121" s="30" t="n"/>
      <c r="C121" s="30" t="n"/>
      <c r="D121" s="30" t="n"/>
    </row>
    <row r="122" ht="15" customHeight="1" s="17">
      <c r="A122" s="30" t="n"/>
      <c r="B122" s="30" t="n"/>
      <c r="C122" s="30" t="n"/>
      <c r="D122" s="30" t="n"/>
    </row>
    <row r="123" ht="15" customHeight="1" s="17">
      <c r="A123" s="30" t="n"/>
      <c r="B123" s="30" t="n"/>
      <c r="C123" s="30" t="n"/>
      <c r="D123" s="30" t="n"/>
    </row>
    <row r="124" ht="15" customHeight="1" s="17">
      <c r="A124" s="30" t="n"/>
      <c r="B124" s="30" t="n"/>
      <c r="C124" s="30" t="n"/>
      <c r="D124" s="30" t="n"/>
    </row>
    <row r="125" ht="15" customHeight="1" s="17">
      <c r="A125" s="30" t="n"/>
      <c r="B125" s="30" t="n"/>
      <c r="C125" s="30" t="n"/>
      <c r="D125" s="30" t="n"/>
    </row>
    <row r="126" ht="15" customHeight="1" s="17">
      <c r="A126" s="30" t="n"/>
      <c r="B126" s="30" t="n"/>
      <c r="C126" s="30" t="n"/>
      <c r="D126" s="30" t="n"/>
    </row>
    <row r="127" ht="15" customHeight="1" s="17">
      <c r="A127" s="30" t="n"/>
      <c r="B127" s="30" t="n"/>
      <c r="C127" s="30" t="n"/>
      <c r="D127" s="30" t="n"/>
    </row>
    <row r="128" ht="15" customHeight="1" s="17">
      <c r="A128" s="30" t="n"/>
      <c r="B128" s="30" t="n"/>
      <c r="C128" s="30" t="n"/>
      <c r="D128" s="30" t="n"/>
    </row>
    <row r="129" ht="15" customHeight="1" s="17">
      <c r="A129" s="30" t="n"/>
      <c r="B129" s="30" t="n"/>
      <c r="C129" s="30" t="n"/>
      <c r="D129" s="30" t="n"/>
    </row>
    <row r="130" ht="15" customHeight="1" s="17">
      <c r="A130" s="30" t="n"/>
      <c r="B130" s="30" t="n"/>
      <c r="C130" s="30" t="n"/>
      <c r="D130" s="30" t="n"/>
    </row>
    <row r="131" ht="15" customHeight="1" s="17">
      <c r="A131" s="30" t="n"/>
      <c r="B131" s="30" t="n"/>
      <c r="C131" s="30" t="n"/>
      <c r="D131" s="30" t="n"/>
    </row>
    <row r="132" ht="15" customHeight="1" s="17">
      <c r="A132" s="30" t="n"/>
      <c r="B132" s="30" t="n"/>
      <c r="C132" s="30" t="n"/>
      <c r="D132" s="30" t="n"/>
    </row>
    <row r="133" ht="15" customHeight="1" s="17">
      <c r="A133" s="30" t="n"/>
      <c r="B133" s="30" t="n"/>
      <c r="C133" s="30" t="n"/>
      <c r="D133" s="30" t="n"/>
    </row>
    <row r="134" ht="15" customHeight="1" s="17">
      <c r="A134" s="30" t="n"/>
      <c r="B134" s="30" t="n"/>
      <c r="C134" s="30" t="n"/>
      <c r="D134" s="30" t="n"/>
    </row>
    <row r="135" ht="15" customHeight="1" s="17">
      <c r="A135" s="30" t="n"/>
      <c r="B135" s="30" t="n"/>
      <c r="C135" s="30" t="n"/>
      <c r="D135" s="30" t="n"/>
    </row>
    <row r="136" ht="15" customHeight="1" s="17">
      <c r="A136" s="30" t="n"/>
      <c r="B136" s="30" t="n"/>
      <c r="C136" s="30" t="n"/>
      <c r="D136" s="30" t="n"/>
    </row>
    <row r="137" ht="15" customHeight="1" s="17">
      <c r="A137" s="30" t="n"/>
      <c r="B137" s="30" t="n"/>
      <c r="C137" s="30" t="n"/>
      <c r="D137" s="30" t="n"/>
    </row>
    <row r="138" ht="15" customHeight="1" s="17">
      <c r="A138" s="30" t="n"/>
      <c r="B138" s="30" t="n"/>
      <c r="C138" s="30" t="n"/>
      <c r="D138" s="30" t="n"/>
    </row>
    <row r="139" ht="15" customHeight="1" s="17">
      <c r="A139" s="30" t="n"/>
      <c r="B139" s="30" t="n"/>
      <c r="C139" s="30" t="n"/>
      <c r="D139" s="30" t="n"/>
    </row>
    <row r="140" ht="15" customHeight="1" s="17">
      <c r="A140" s="30" t="n"/>
      <c r="B140" s="30" t="n"/>
      <c r="C140" s="30" t="n"/>
      <c r="D140" s="30" t="n"/>
    </row>
    <row r="141" ht="15" customHeight="1" s="17">
      <c r="A141" s="30" t="n"/>
      <c r="B141" s="30" t="n"/>
      <c r="C141" s="30" t="n"/>
      <c r="D141" s="30" t="n"/>
    </row>
    <row r="142" ht="15" customHeight="1" s="17">
      <c r="A142" s="30" t="n"/>
      <c r="B142" s="30" t="n"/>
      <c r="C142" s="30" t="n"/>
      <c r="D142" s="30" t="n"/>
    </row>
    <row r="143" ht="15" customHeight="1" s="17">
      <c r="A143" s="30" t="n"/>
      <c r="B143" s="30" t="n"/>
      <c r="C143" s="30" t="n"/>
      <c r="D143" s="30" t="n"/>
    </row>
    <row r="144" ht="15" customHeight="1" s="17">
      <c r="A144" s="30" t="n"/>
      <c r="B144" s="30" t="n"/>
      <c r="C144" s="30" t="n"/>
      <c r="D144" s="30" t="n"/>
    </row>
    <row r="145" ht="15" customHeight="1" s="17">
      <c r="A145" s="30" t="n"/>
      <c r="B145" s="30" t="n"/>
      <c r="C145" s="30" t="n"/>
      <c r="D145" s="30" t="n"/>
    </row>
    <row r="146" ht="15" customHeight="1" s="17">
      <c r="A146" s="30" t="n"/>
      <c r="B146" s="30" t="n"/>
      <c r="C146" s="30" t="n"/>
      <c r="D146" s="30" t="n"/>
    </row>
    <row r="147" ht="15" customHeight="1" s="17">
      <c r="A147" s="30" t="n"/>
      <c r="B147" s="30" t="n"/>
      <c r="C147" s="30" t="n"/>
      <c r="D147" s="30" t="n"/>
    </row>
    <row r="148" ht="15" customHeight="1" s="17">
      <c r="A148" s="30" t="n"/>
      <c r="B148" s="30" t="n"/>
      <c r="C148" s="30" t="n"/>
      <c r="D148" s="30" t="n"/>
    </row>
    <row r="149" ht="15" customHeight="1" s="17">
      <c r="A149" s="30" t="n"/>
      <c r="B149" s="30" t="n"/>
      <c r="C149" s="30" t="n"/>
      <c r="D149" s="30" t="n"/>
    </row>
    <row r="150" ht="15" customHeight="1" s="17">
      <c r="A150" s="30" t="n"/>
      <c r="B150" s="30" t="n"/>
      <c r="C150" s="30" t="n"/>
      <c r="D150" s="30" t="n"/>
    </row>
    <row r="151" ht="15" customHeight="1" s="17">
      <c r="A151" s="30" t="n"/>
      <c r="B151" s="30" t="n"/>
      <c r="C151" s="30" t="n"/>
      <c r="D151" s="30" t="n"/>
    </row>
    <row r="152" ht="15" customHeight="1" s="17">
      <c r="A152" s="30" t="n"/>
      <c r="B152" s="30" t="n"/>
      <c r="C152" s="30" t="n"/>
      <c r="D152" s="30" t="n"/>
    </row>
    <row r="153" ht="15" customHeight="1" s="17">
      <c r="A153" s="30" t="n"/>
      <c r="B153" s="30" t="n"/>
      <c r="C153" s="30" t="n"/>
      <c r="D153" s="30" t="n"/>
    </row>
    <row r="154" ht="15" customHeight="1" s="17">
      <c r="A154" s="30" t="n"/>
      <c r="B154" s="30" t="n"/>
      <c r="C154" s="30" t="n"/>
      <c r="D154" s="30" t="n"/>
    </row>
    <row r="155" ht="15" customHeight="1" s="17">
      <c r="A155" s="30" t="n"/>
      <c r="B155" s="30" t="n"/>
      <c r="C155" s="30" t="n"/>
      <c r="D155" s="30" t="n"/>
    </row>
    <row r="156" ht="15" customHeight="1" s="17">
      <c r="A156" s="30" t="n"/>
      <c r="B156" s="30" t="n"/>
      <c r="C156" s="30" t="n"/>
      <c r="D156" s="30" t="n"/>
    </row>
    <row r="157" ht="15" customHeight="1" s="17">
      <c r="A157" s="30" t="n"/>
      <c r="B157" s="30" t="n"/>
      <c r="C157" s="30" t="n"/>
      <c r="D157" s="30" t="n"/>
    </row>
    <row r="158" ht="15" customHeight="1" s="17">
      <c r="A158" s="30" t="n"/>
      <c r="B158" s="30" t="n"/>
      <c r="C158" s="30" t="n"/>
      <c r="D158" s="30" t="n"/>
    </row>
    <row r="159" ht="15" customHeight="1" s="17">
      <c r="A159" s="30" t="n"/>
      <c r="B159" s="30" t="n"/>
      <c r="C159" s="30" t="n"/>
      <c r="D159" s="30" t="n"/>
    </row>
    <row r="160" ht="15" customHeight="1" s="17">
      <c r="A160" s="30" t="n"/>
      <c r="B160" s="30" t="n"/>
      <c r="C160" s="30" t="n"/>
      <c r="D160" s="30" t="n"/>
    </row>
    <row r="161" ht="15" customHeight="1" s="17">
      <c r="A161" s="30" t="n"/>
      <c r="B161" s="30" t="n"/>
      <c r="C161" s="30" t="n"/>
      <c r="D161" s="30" t="n"/>
    </row>
    <row r="162" ht="15" customHeight="1" s="17">
      <c r="A162" s="30" t="n"/>
      <c r="B162" s="30" t="n"/>
      <c r="C162" s="30" t="n"/>
      <c r="D162" s="30" t="n"/>
    </row>
    <row r="163" ht="15" customHeight="1" s="17">
      <c r="A163" s="30" t="n"/>
      <c r="B163" s="30" t="n"/>
      <c r="C163" s="30" t="n"/>
      <c r="D163" s="30" t="n"/>
    </row>
    <row r="164" ht="15" customHeight="1" s="17">
      <c r="A164" s="30" t="n"/>
      <c r="B164" s="30" t="n"/>
      <c r="C164" s="30" t="n"/>
      <c r="D164" s="30" t="n"/>
    </row>
    <row r="165" ht="15" customHeight="1" s="17">
      <c r="A165" s="30" t="n"/>
      <c r="B165" s="30" t="n"/>
      <c r="C165" s="30" t="n"/>
      <c r="D165" s="30" t="n"/>
    </row>
    <row r="166" ht="15" customHeight="1" s="17">
      <c r="A166" s="30" t="n"/>
      <c r="B166" s="30" t="n"/>
      <c r="C166" s="30" t="n"/>
      <c r="D166" s="30" t="n"/>
    </row>
    <row r="167" ht="15" customHeight="1" s="17">
      <c r="A167" s="30" t="n"/>
      <c r="B167" s="30" t="n"/>
      <c r="C167" s="30" t="n"/>
      <c r="D167" s="30" t="n"/>
    </row>
    <row r="168" ht="15" customHeight="1" s="17">
      <c r="A168" s="30" t="n"/>
      <c r="B168" s="30" t="n"/>
      <c r="C168" s="30" t="n"/>
      <c r="D168" s="30" t="n"/>
    </row>
    <row r="169" ht="15" customHeight="1" s="17">
      <c r="A169" s="30" t="n"/>
      <c r="B169" s="30" t="n"/>
      <c r="C169" s="30" t="n"/>
      <c r="D169" s="30" t="n"/>
    </row>
    <row r="170" ht="15" customHeight="1" s="17">
      <c r="A170" s="30" t="n"/>
      <c r="B170" s="30" t="n"/>
      <c r="C170" s="30" t="n"/>
      <c r="D170" s="30" t="n"/>
    </row>
    <row r="171" ht="15" customHeight="1" s="17">
      <c r="A171" s="30" t="n"/>
      <c r="B171" s="30" t="n"/>
      <c r="C171" s="30" t="n"/>
      <c r="D171" s="30" t="n"/>
    </row>
    <row r="172" ht="15" customHeight="1" s="17">
      <c r="A172" s="30" t="n"/>
      <c r="B172" s="30" t="n"/>
      <c r="C172" s="30" t="n"/>
      <c r="D172" s="30" t="n"/>
    </row>
    <row r="173" ht="15" customHeight="1" s="17">
      <c r="A173" s="30" t="n"/>
      <c r="B173" s="30" t="n"/>
      <c r="C173" s="30" t="n"/>
      <c r="D173" s="30" t="n"/>
    </row>
    <row r="174" ht="15" customHeight="1" s="17">
      <c r="A174" s="30" t="n"/>
      <c r="B174" s="30" t="n"/>
      <c r="C174" s="30" t="n"/>
      <c r="D174" s="30" t="n"/>
    </row>
    <row r="175" ht="15" customHeight="1" s="17">
      <c r="A175" s="30" t="n"/>
      <c r="B175" s="30" t="n"/>
      <c r="C175" s="30" t="n"/>
      <c r="D175" s="30" t="n"/>
    </row>
    <row r="176" ht="15" customHeight="1" s="17">
      <c r="A176" s="30" t="n"/>
      <c r="B176" s="30" t="n"/>
      <c r="C176" s="30" t="n"/>
      <c r="D176" s="30" t="n"/>
    </row>
    <row r="177" ht="15" customHeight="1" s="17">
      <c r="A177" s="30" t="n"/>
      <c r="B177" s="30" t="n"/>
      <c r="C177" s="30" t="n"/>
      <c r="D177" s="30" t="n"/>
    </row>
    <row r="178" ht="15" customHeight="1" s="17">
      <c r="A178" s="30" t="n"/>
      <c r="B178" s="30" t="n"/>
      <c r="C178" s="30" t="n"/>
      <c r="D178" s="30" t="n"/>
    </row>
    <row r="179" ht="15" customHeight="1" s="17">
      <c r="A179" s="30" t="n"/>
      <c r="B179" s="30" t="n"/>
      <c r="C179" s="30" t="n"/>
      <c r="D179" s="30" t="n"/>
    </row>
    <row r="180" ht="15" customHeight="1" s="17">
      <c r="A180" s="30" t="n"/>
      <c r="B180" s="30" t="n"/>
      <c r="C180" s="30" t="n"/>
      <c r="D180" s="30" t="n"/>
    </row>
    <row r="181" ht="15" customHeight="1" s="17">
      <c r="A181" s="30" t="n"/>
      <c r="B181" s="30" t="n"/>
      <c r="C181" s="30" t="n"/>
      <c r="D181" s="30" t="n"/>
    </row>
    <row r="182" ht="15" customHeight="1" s="17">
      <c r="A182" s="30" t="n"/>
      <c r="B182" s="30" t="n"/>
      <c r="C182" s="30" t="n"/>
      <c r="D182" s="30" t="n"/>
    </row>
    <row r="183" ht="15" customHeight="1" s="17">
      <c r="A183" s="30" t="n"/>
      <c r="B183" s="30" t="n"/>
      <c r="C183" s="30" t="n"/>
      <c r="D183" s="30" t="n"/>
    </row>
    <row r="184" ht="15" customHeight="1" s="17">
      <c r="A184" s="30" t="n"/>
      <c r="B184" s="30" t="n"/>
      <c r="C184" s="30" t="n"/>
      <c r="D184" s="30" t="n"/>
    </row>
    <row r="185" ht="15" customHeight="1" s="17">
      <c r="A185" s="30" t="n"/>
      <c r="B185" s="30" t="n"/>
      <c r="C185" s="30" t="n"/>
      <c r="D185" s="30" t="n"/>
    </row>
    <row r="186" ht="15" customHeight="1" s="17">
      <c r="A186" s="30" t="n"/>
      <c r="B186" s="30" t="n"/>
      <c r="C186" s="30" t="n"/>
      <c r="D186" s="30" t="n"/>
    </row>
    <row r="187" ht="15" customHeight="1" s="17">
      <c r="A187" s="30" t="n"/>
      <c r="B187" s="30" t="n"/>
      <c r="C187" s="30" t="n"/>
      <c r="D187" s="30" t="n"/>
    </row>
    <row r="188" ht="15" customHeight="1" s="17">
      <c r="A188" s="30" t="n"/>
      <c r="B188" s="30" t="n"/>
      <c r="C188" s="30" t="n"/>
      <c r="D188" s="30" t="n"/>
    </row>
    <row r="189" ht="15" customHeight="1" s="17">
      <c r="A189" s="30" t="n"/>
      <c r="B189" s="30" t="n"/>
      <c r="C189" s="30" t="n"/>
      <c r="D189" s="30" t="n"/>
    </row>
    <row r="190" ht="15" customHeight="1" s="17">
      <c r="A190" s="30" t="n"/>
      <c r="B190" s="30" t="n"/>
      <c r="C190" s="30" t="n"/>
      <c r="D190" s="30" t="n"/>
    </row>
    <row r="191" ht="15" customHeight="1" s="17">
      <c r="A191" s="30" t="n"/>
      <c r="B191" s="30" t="n"/>
      <c r="C191" s="30" t="n"/>
      <c r="D191" s="30" t="n"/>
    </row>
    <row r="192" ht="15" customHeight="1" s="17">
      <c r="A192" s="30" t="n"/>
      <c r="B192" s="30" t="n"/>
      <c r="C192" s="30" t="n"/>
      <c r="D192" s="30" t="n"/>
    </row>
    <row r="193" ht="15" customHeight="1" s="17">
      <c r="A193" s="30" t="n"/>
      <c r="B193" s="30" t="n"/>
      <c r="C193" s="30" t="n"/>
      <c r="D193" s="30" t="n"/>
    </row>
    <row r="194" ht="15" customHeight="1" s="17">
      <c r="A194" s="30" t="n"/>
      <c r="B194" s="30" t="n"/>
      <c r="C194" s="30" t="n"/>
      <c r="D194" s="30" t="n"/>
    </row>
    <row r="195" ht="15" customHeight="1" s="17">
      <c r="A195" s="30" t="n"/>
      <c r="B195" s="30" t="n"/>
      <c r="C195" s="30" t="n"/>
      <c r="D195" s="30" t="n"/>
    </row>
    <row r="196" ht="15" customHeight="1" s="17">
      <c r="A196" s="30" t="n"/>
      <c r="B196" s="30" t="n"/>
      <c r="C196" s="30" t="n"/>
      <c r="D196" s="30" t="n"/>
    </row>
    <row r="197" ht="15" customHeight="1" s="17">
      <c r="A197" s="30" t="n"/>
      <c r="B197" s="30" t="n"/>
      <c r="C197" s="30" t="n"/>
      <c r="D197" s="30" t="n"/>
    </row>
    <row r="198" ht="15" customHeight="1" s="17">
      <c r="A198" s="30" t="n"/>
      <c r="B198" s="30" t="n"/>
      <c r="C198" s="30" t="n"/>
      <c r="D198" s="30" t="n"/>
    </row>
    <row r="199" ht="15" customHeight="1" s="17">
      <c r="A199" s="30" t="n"/>
      <c r="B199" s="30" t="n"/>
      <c r="C199" s="30" t="n"/>
      <c r="D199" s="30" t="n"/>
    </row>
    <row r="200" ht="15" customHeight="1" s="17">
      <c r="A200" s="30" t="n"/>
      <c r="B200" s="30" t="n"/>
      <c r="C200" s="30" t="n"/>
      <c r="D200" s="30" t="n"/>
    </row>
    <row r="201" ht="15" customHeight="1" s="17">
      <c r="A201" s="30" t="n"/>
      <c r="B201" s="30" t="n"/>
      <c r="C201" s="30" t="n"/>
      <c r="D201" s="30" t="n"/>
    </row>
    <row r="202" ht="15" customHeight="1" s="17">
      <c r="A202" s="30" t="n"/>
      <c r="B202" s="30" t="n"/>
      <c r="C202" s="30" t="n"/>
      <c r="D202" s="30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E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2" topLeftCell="A3" activePane="bottomLeft" state="frozen"/>
      <selection pane="bottomLeft" activeCell="A1" activeCellId="0" sqref="A1"/>
    </sheetView>
  </sheetViews>
  <sheetFormatPr baseColWidth="8" defaultColWidth="8.59765625" defaultRowHeight="15" zeroHeight="0" outlineLevelRow="0"/>
  <sheetData>
    <row r="1" ht="26" customHeight="1" s="17">
      <c r="A1" s="52" t="inlineStr">
        <is>
          <t>勤怠集計（日次入力からの月次集計。端数の寄せ方はルール表の勤怠の扱いに従い、結果を入力_月次データの勤務時間・残業時間へ転記する）</t>
        </is>
      </c>
    </row>
    <row r="2" ht="30" customHeight="1" s="17">
      <c r="A2" s="46" t="inlineStr">
        <is>
          <t>従業員コード</t>
        </is>
      </c>
      <c r="B2" s="46" t="inlineStr">
        <is>
          <t>勤務時間</t>
        </is>
      </c>
      <c r="C2" s="46" t="inlineStr">
        <is>
          <t>残業時間</t>
        </is>
      </c>
      <c r="D2" s="46" t="inlineStr">
        <is>
          <t>深夜時間</t>
        </is>
      </c>
      <c r="E2" s="46" t="inlineStr">
        <is>
          <t>休日時間</t>
        </is>
      </c>
    </row>
    <row r="3" ht="15" customHeight="1" s="17">
      <c r="A3" s="48">
        <f>入力_月次データ!B3</f>
        <v/>
      </c>
      <c r="B3" s="69">
        <f>SUMIFS(勤怠_日次入力!$D$3:$D$202,勤怠_日次入力!$B$3:$B$202,$A3,勤怠_日次入力!$C$3:$C$202,"勤務")</f>
        <v/>
      </c>
      <c r="C3" s="69">
        <f>SUMIFS(勤怠_日次入力!$D$3:$D$202,勤怠_日次入力!$B$3:$B$202,$A3,勤怠_日次入力!$C$3:$C$202,"残業")</f>
        <v/>
      </c>
      <c r="D3" s="69">
        <f>SUMIFS(勤怠_日次入力!$D$3:$D$202,勤怠_日次入力!$B$3:$B$202,$A3,勤怠_日次入力!$C$3:$C$202,"深夜")</f>
        <v/>
      </c>
      <c r="E3" s="69">
        <f>SUMIFS(勤怠_日次入力!$D$3:$D$202,勤怠_日次入力!$B$3:$B$202,$A3,勤怠_日次入力!$C$3:$C$202,"休日")</f>
        <v/>
      </c>
    </row>
    <row r="4" ht="15" customHeight="1" s="17">
      <c r="A4" s="53">
        <f>入力_月次データ!B4</f>
        <v/>
      </c>
      <c r="B4" s="70">
        <f>SUMIFS(勤怠_日次入力!$D$3:$D$202,勤怠_日次入力!$B$3:$B$202,$A4,勤怠_日次入力!$C$3:$C$202,"勤務")</f>
        <v/>
      </c>
      <c r="C4" s="70">
        <f>SUMIFS(勤怠_日次入力!$D$3:$D$202,勤怠_日次入力!$B$3:$B$202,$A4,勤怠_日次入力!$C$3:$C$202,"残業")</f>
        <v/>
      </c>
      <c r="D4" s="70">
        <f>SUMIFS(勤怠_日次入力!$D$3:$D$202,勤怠_日次入力!$B$3:$B$202,$A4,勤怠_日次入力!$C$3:$C$202,"深夜")</f>
        <v/>
      </c>
      <c r="E4" s="70">
        <f>SUMIFS(勤怠_日次入力!$D$3:$D$202,勤怠_日次入力!$B$3:$B$202,$A4,勤怠_日次入力!$C$3:$C$202,"休日")</f>
        <v/>
      </c>
    </row>
    <row r="5" ht="15" customHeight="1" s="17">
      <c r="A5" s="48">
        <f>入力_月次データ!B5</f>
        <v/>
      </c>
      <c r="B5" s="69">
        <f>SUMIFS(勤怠_日次入力!$D$3:$D$202,勤怠_日次入力!$B$3:$B$202,$A5,勤怠_日次入力!$C$3:$C$202,"勤務")</f>
        <v/>
      </c>
      <c r="C5" s="69">
        <f>SUMIFS(勤怠_日次入力!$D$3:$D$202,勤怠_日次入力!$B$3:$B$202,$A5,勤怠_日次入力!$C$3:$C$202,"残業")</f>
        <v/>
      </c>
      <c r="D5" s="69">
        <f>SUMIFS(勤怠_日次入力!$D$3:$D$202,勤怠_日次入力!$B$3:$B$202,$A5,勤怠_日次入力!$C$3:$C$202,"深夜")</f>
        <v/>
      </c>
      <c r="E5" s="69">
        <f>SUMIFS(勤怠_日次入力!$D$3:$D$202,勤怠_日次入力!$B$3:$B$202,$A5,勤怠_日次入力!$C$3:$C$202,"休日")</f>
        <v/>
      </c>
    </row>
    <row r="6" ht="15" customHeight="1" s="17">
      <c r="A6" s="53">
        <f>入力_月次データ!B6</f>
        <v/>
      </c>
      <c r="B6" s="70">
        <f>SUMIFS(勤怠_日次入力!$D$3:$D$202,勤怠_日次入力!$B$3:$B$202,$A6,勤怠_日次入力!$C$3:$C$202,"勤務")</f>
        <v/>
      </c>
      <c r="C6" s="70">
        <f>SUMIFS(勤怠_日次入力!$D$3:$D$202,勤怠_日次入力!$B$3:$B$202,$A6,勤怠_日次入力!$C$3:$C$202,"残業")</f>
        <v/>
      </c>
      <c r="D6" s="70">
        <f>SUMIFS(勤怠_日次入力!$D$3:$D$202,勤怠_日次入力!$B$3:$B$202,$A6,勤怠_日次入力!$C$3:$C$202,"深夜")</f>
        <v/>
      </c>
      <c r="E6" s="70">
        <f>SUMIFS(勤怠_日次入力!$D$3:$D$202,勤怠_日次入力!$B$3:$B$202,$A6,勤怠_日次入力!$C$3:$C$202,"休日")</f>
        <v/>
      </c>
    </row>
    <row r="7" ht="15" customHeight="1" s="17">
      <c r="A7" s="48">
        <f>入力_月次データ!B7</f>
        <v/>
      </c>
      <c r="B7" s="69">
        <f>SUMIFS(勤怠_日次入力!$D$3:$D$202,勤怠_日次入力!$B$3:$B$202,$A7,勤怠_日次入力!$C$3:$C$202,"勤務")</f>
        <v/>
      </c>
      <c r="C7" s="69">
        <f>SUMIFS(勤怠_日次入力!$D$3:$D$202,勤怠_日次入力!$B$3:$B$202,$A7,勤怠_日次入力!$C$3:$C$202,"残業")</f>
        <v/>
      </c>
      <c r="D7" s="69">
        <f>SUMIFS(勤怠_日次入力!$D$3:$D$202,勤怠_日次入力!$B$3:$B$202,$A7,勤怠_日次入力!$C$3:$C$202,"深夜")</f>
        <v/>
      </c>
      <c r="E7" s="69">
        <f>SUMIFS(勤怠_日次入力!$D$3:$D$202,勤怠_日次入力!$B$3:$B$202,$A7,勤怠_日次入力!$C$3:$C$202,"休日")</f>
        <v/>
      </c>
    </row>
    <row r="8" ht="15" customHeight="1" s="17">
      <c r="A8" s="53">
        <f>入力_月次データ!B8</f>
        <v/>
      </c>
      <c r="B8" s="70">
        <f>SUMIFS(勤怠_日次入力!$D$3:$D$202,勤怠_日次入力!$B$3:$B$202,$A8,勤怠_日次入力!$C$3:$C$202,"勤務")</f>
        <v/>
      </c>
      <c r="C8" s="70">
        <f>SUMIFS(勤怠_日次入力!$D$3:$D$202,勤怠_日次入力!$B$3:$B$202,$A8,勤怠_日次入力!$C$3:$C$202,"残業")</f>
        <v/>
      </c>
      <c r="D8" s="70">
        <f>SUMIFS(勤怠_日次入力!$D$3:$D$202,勤怠_日次入力!$B$3:$B$202,$A8,勤怠_日次入力!$C$3:$C$202,"深夜")</f>
        <v/>
      </c>
      <c r="E8" s="70">
        <f>SUMIFS(勤怠_日次入力!$D$3:$D$202,勤怠_日次入力!$B$3:$B$202,$A8,勤怠_日次入力!$C$3:$C$202,"休日")</f>
        <v/>
      </c>
    </row>
    <row r="9" ht="15" customHeight="1" s="17">
      <c r="A9" s="48">
        <f>入力_月次データ!B9</f>
        <v/>
      </c>
      <c r="B9" s="69">
        <f>SUMIFS(勤怠_日次入力!$D$3:$D$202,勤怠_日次入力!$B$3:$B$202,$A9,勤怠_日次入力!$C$3:$C$202,"勤務")</f>
        <v/>
      </c>
      <c r="C9" s="69">
        <f>SUMIFS(勤怠_日次入力!$D$3:$D$202,勤怠_日次入力!$B$3:$B$202,$A9,勤怠_日次入力!$C$3:$C$202,"残業")</f>
        <v/>
      </c>
      <c r="D9" s="69">
        <f>SUMIFS(勤怠_日次入力!$D$3:$D$202,勤怠_日次入力!$B$3:$B$202,$A9,勤怠_日次入力!$C$3:$C$202,"深夜")</f>
        <v/>
      </c>
      <c r="E9" s="69">
        <f>SUMIFS(勤怠_日次入力!$D$3:$D$202,勤怠_日次入力!$B$3:$B$202,$A9,勤怠_日次入力!$C$3:$C$202,"休日")</f>
        <v/>
      </c>
    </row>
    <row r="10" ht="15" customHeight="1" s="17">
      <c r="A10" s="53">
        <f>入力_月次データ!B10</f>
        <v/>
      </c>
      <c r="B10" s="70">
        <f>SUMIFS(勤怠_日次入力!$D$3:$D$202,勤怠_日次入力!$B$3:$B$202,$A10,勤怠_日次入力!$C$3:$C$202,"勤務")</f>
        <v/>
      </c>
      <c r="C10" s="70">
        <f>SUMIFS(勤怠_日次入力!$D$3:$D$202,勤怠_日次入力!$B$3:$B$202,$A10,勤怠_日次入力!$C$3:$C$202,"残業")</f>
        <v/>
      </c>
      <c r="D10" s="70">
        <f>SUMIFS(勤怠_日次入力!$D$3:$D$202,勤怠_日次入力!$B$3:$B$202,$A10,勤怠_日次入力!$C$3:$C$202,"深夜")</f>
        <v/>
      </c>
      <c r="E10" s="70">
        <f>SUMIFS(勤怠_日次入力!$D$3:$D$202,勤怠_日次入力!$B$3:$B$202,$A10,勤怠_日次入力!$C$3:$C$202,"休日")</f>
        <v/>
      </c>
    </row>
    <row r="11" ht="15" customHeight="1" s="17">
      <c r="A11" s="48">
        <f>入力_月次データ!B11</f>
        <v/>
      </c>
      <c r="B11" s="69">
        <f>SUMIFS(勤怠_日次入力!$D$3:$D$202,勤怠_日次入力!$B$3:$B$202,$A11,勤怠_日次入力!$C$3:$C$202,"勤務")</f>
        <v/>
      </c>
      <c r="C11" s="69">
        <f>SUMIFS(勤怠_日次入力!$D$3:$D$202,勤怠_日次入力!$B$3:$B$202,$A11,勤怠_日次入力!$C$3:$C$202,"残業")</f>
        <v/>
      </c>
      <c r="D11" s="69">
        <f>SUMIFS(勤怠_日次入力!$D$3:$D$202,勤怠_日次入力!$B$3:$B$202,$A11,勤怠_日次入力!$C$3:$C$202,"深夜")</f>
        <v/>
      </c>
      <c r="E11" s="69">
        <f>SUMIFS(勤怠_日次入力!$D$3:$D$202,勤怠_日次入力!$B$3:$B$202,$A11,勤怠_日次入力!$C$3:$C$202,"休日")</f>
        <v/>
      </c>
    </row>
    <row r="12" ht="15" customHeight="1" s="17">
      <c r="A12" s="53">
        <f>入力_月次データ!B12</f>
        <v/>
      </c>
      <c r="B12" s="70">
        <f>SUMIFS(勤怠_日次入力!$D$3:$D$202,勤怠_日次入力!$B$3:$B$202,$A12,勤怠_日次入力!$C$3:$C$202,"勤務")</f>
        <v/>
      </c>
      <c r="C12" s="70">
        <f>SUMIFS(勤怠_日次入力!$D$3:$D$202,勤怠_日次入力!$B$3:$B$202,$A12,勤怠_日次入力!$C$3:$C$202,"残業")</f>
        <v/>
      </c>
      <c r="D12" s="70">
        <f>SUMIFS(勤怠_日次入力!$D$3:$D$202,勤怠_日次入力!$B$3:$B$202,$A12,勤怠_日次入力!$C$3:$C$202,"深夜")</f>
        <v/>
      </c>
      <c r="E12" s="70">
        <f>SUMIFS(勤怠_日次入力!$D$3:$D$202,勤怠_日次入力!$B$3:$B$202,$A12,勤怠_日次入力!$C$3:$C$202,"休日")</f>
        <v/>
      </c>
    </row>
    <row r="13" ht="15" customHeight="1" s="17">
      <c r="A13" s="48">
        <f>入力_月次データ!B13</f>
        <v/>
      </c>
      <c r="B13" s="69">
        <f>SUMIFS(勤怠_日次入力!$D$3:$D$202,勤怠_日次入力!$B$3:$B$202,$A13,勤怠_日次入力!$C$3:$C$202,"勤務")</f>
        <v/>
      </c>
      <c r="C13" s="69">
        <f>SUMIFS(勤怠_日次入力!$D$3:$D$202,勤怠_日次入力!$B$3:$B$202,$A13,勤怠_日次入力!$C$3:$C$202,"残業")</f>
        <v/>
      </c>
      <c r="D13" s="69">
        <f>SUMIFS(勤怠_日次入力!$D$3:$D$202,勤怠_日次入力!$B$3:$B$202,$A13,勤怠_日次入力!$C$3:$C$202,"深夜")</f>
        <v/>
      </c>
      <c r="E13" s="69">
        <f>SUMIFS(勤怠_日次入力!$D$3:$D$202,勤怠_日次入力!$B$3:$B$202,$A13,勤怠_日次入力!$C$3:$C$202,"休日")</f>
        <v/>
      </c>
    </row>
    <row r="14" ht="15" customHeight="1" s="17">
      <c r="A14" s="53">
        <f>入力_月次データ!B14</f>
        <v/>
      </c>
      <c r="B14" s="70">
        <f>SUMIFS(勤怠_日次入力!$D$3:$D$202,勤怠_日次入力!$B$3:$B$202,$A14,勤怠_日次入力!$C$3:$C$202,"勤務")</f>
        <v/>
      </c>
      <c r="C14" s="70">
        <f>SUMIFS(勤怠_日次入力!$D$3:$D$202,勤怠_日次入力!$B$3:$B$202,$A14,勤怠_日次入力!$C$3:$C$202,"残業")</f>
        <v/>
      </c>
      <c r="D14" s="70">
        <f>SUMIFS(勤怠_日次入力!$D$3:$D$202,勤怠_日次入力!$B$3:$B$202,$A14,勤怠_日次入力!$C$3:$C$202,"深夜")</f>
        <v/>
      </c>
      <c r="E14" s="70">
        <f>SUMIFS(勤怠_日次入力!$D$3:$D$202,勤怠_日次入力!$B$3:$B$202,$A14,勤怠_日次入力!$C$3:$C$202,"休日")</f>
        <v/>
      </c>
    </row>
    <row r="15" ht="15" customHeight="1" s="17">
      <c r="A15" s="48">
        <f>入力_月次データ!B15</f>
        <v/>
      </c>
      <c r="B15" s="69">
        <f>SUMIFS(勤怠_日次入力!$D$3:$D$202,勤怠_日次入力!$B$3:$B$202,$A15,勤怠_日次入力!$C$3:$C$202,"勤務")</f>
        <v/>
      </c>
      <c r="C15" s="69">
        <f>SUMIFS(勤怠_日次入力!$D$3:$D$202,勤怠_日次入力!$B$3:$B$202,$A15,勤怠_日次入力!$C$3:$C$202,"残業")</f>
        <v/>
      </c>
      <c r="D15" s="69">
        <f>SUMIFS(勤怠_日次入力!$D$3:$D$202,勤怠_日次入力!$B$3:$B$202,$A15,勤怠_日次入力!$C$3:$C$202,"深夜")</f>
        <v/>
      </c>
      <c r="E15" s="69">
        <f>SUMIFS(勤怠_日次入力!$D$3:$D$202,勤怠_日次入力!$B$3:$B$202,$A15,勤怠_日次入力!$C$3:$C$202,"休日")</f>
        <v/>
      </c>
    </row>
    <row r="16" ht="15" customHeight="1" s="17">
      <c r="A16" s="53">
        <f>入力_月次データ!B16</f>
        <v/>
      </c>
      <c r="B16" s="70">
        <f>SUMIFS(勤怠_日次入力!$D$3:$D$202,勤怠_日次入力!$B$3:$B$202,$A16,勤怠_日次入力!$C$3:$C$202,"勤務")</f>
        <v/>
      </c>
      <c r="C16" s="70">
        <f>SUMIFS(勤怠_日次入力!$D$3:$D$202,勤怠_日次入力!$B$3:$B$202,$A16,勤怠_日次入力!$C$3:$C$202,"残業")</f>
        <v/>
      </c>
      <c r="D16" s="70">
        <f>SUMIFS(勤怠_日次入力!$D$3:$D$202,勤怠_日次入力!$B$3:$B$202,$A16,勤怠_日次入力!$C$3:$C$202,"深夜")</f>
        <v/>
      </c>
      <c r="E16" s="70">
        <f>SUMIFS(勤怠_日次入力!$D$3:$D$202,勤怠_日次入力!$B$3:$B$202,$A16,勤怠_日次入力!$C$3:$C$202,"休日")</f>
        <v/>
      </c>
    </row>
    <row r="17" ht="15" customHeight="1" s="17">
      <c r="A17" s="48">
        <f>入力_月次データ!B17</f>
        <v/>
      </c>
      <c r="B17" s="69">
        <f>SUMIFS(勤怠_日次入力!$D$3:$D$202,勤怠_日次入力!$B$3:$B$202,$A17,勤怠_日次入力!$C$3:$C$202,"勤務")</f>
        <v/>
      </c>
      <c r="C17" s="69">
        <f>SUMIFS(勤怠_日次入力!$D$3:$D$202,勤怠_日次入力!$B$3:$B$202,$A17,勤怠_日次入力!$C$3:$C$202,"残業")</f>
        <v/>
      </c>
      <c r="D17" s="69">
        <f>SUMIFS(勤怠_日次入力!$D$3:$D$202,勤怠_日次入力!$B$3:$B$202,$A17,勤怠_日次入力!$C$3:$C$202,"深夜")</f>
        <v/>
      </c>
      <c r="E17" s="69">
        <f>SUMIFS(勤怠_日次入力!$D$3:$D$202,勤怠_日次入力!$B$3:$B$202,$A17,勤怠_日次入力!$C$3:$C$202,"休日")</f>
        <v/>
      </c>
    </row>
    <row r="18" ht="15" customHeight="1" s="17">
      <c r="A18" s="53">
        <f>入力_月次データ!B18</f>
        <v/>
      </c>
      <c r="B18" s="70">
        <f>SUMIFS(勤怠_日次入力!$D$3:$D$202,勤怠_日次入力!$B$3:$B$202,$A18,勤怠_日次入力!$C$3:$C$202,"勤務")</f>
        <v/>
      </c>
      <c r="C18" s="70">
        <f>SUMIFS(勤怠_日次入力!$D$3:$D$202,勤怠_日次入力!$B$3:$B$202,$A18,勤怠_日次入力!$C$3:$C$202,"残業")</f>
        <v/>
      </c>
      <c r="D18" s="70">
        <f>SUMIFS(勤怠_日次入力!$D$3:$D$202,勤怠_日次入力!$B$3:$B$202,$A18,勤怠_日次入力!$C$3:$C$202,"深夜")</f>
        <v/>
      </c>
      <c r="E18" s="70">
        <f>SUMIFS(勤怠_日次入力!$D$3:$D$202,勤怠_日次入力!$B$3:$B$202,$A18,勤怠_日次入力!$C$3:$C$202,"休日")</f>
        <v/>
      </c>
    </row>
    <row r="19" ht="15" customHeight="1" s="17">
      <c r="A19" s="48">
        <f>入力_月次データ!B19</f>
        <v/>
      </c>
      <c r="B19" s="69">
        <f>SUMIFS(勤怠_日次入力!$D$3:$D$202,勤怠_日次入力!$B$3:$B$202,$A19,勤怠_日次入力!$C$3:$C$202,"勤務")</f>
        <v/>
      </c>
      <c r="C19" s="69">
        <f>SUMIFS(勤怠_日次入力!$D$3:$D$202,勤怠_日次入力!$B$3:$B$202,$A19,勤怠_日次入力!$C$3:$C$202,"残業")</f>
        <v/>
      </c>
      <c r="D19" s="69">
        <f>SUMIFS(勤怠_日次入力!$D$3:$D$202,勤怠_日次入力!$B$3:$B$202,$A19,勤怠_日次入力!$C$3:$C$202,"深夜")</f>
        <v/>
      </c>
      <c r="E19" s="69">
        <f>SUMIFS(勤怠_日次入力!$D$3:$D$202,勤怠_日次入力!$B$3:$B$202,$A19,勤怠_日次入力!$C$3:$C$202,"休日")</f>
        <v/>
      </c>
    </row>
    <row r="20" ht="15" customHeight="1" s="17">
      <c r="A20" s="53">
        <f>入力_月次データ!B20</f>
        <v/>
      </c>
      <c r="B20" s="70">
        <f>SUMIFS(勤怠_日次入力!$D$3:$D$202,勤怠_日次入力!$B$3:$B$202,$A20,勤怠_日次入力!$C$3:$C$202,"勤務")</f>
        <v/>
      </c>
      <c r="C20" s="70">
        <f>SUMIFS(勤怠_日次入力!$D$3:$D$202,勤怠_日次入力!$B$3:$B$202,$A20,勤怠_日次入力!$C$3:$C$202,"残業")</f>
        <v/>
      </c>
      <c r="D20" s="70">
        <f>SUMIFS(勤怠_日次入力!$D$3:$D$202,勤怠_日次入力!$B$3:$B$202,$A20,勤怠_日次入力!$C$3:$C$202,"深夜")</f>
        <v/>
      </c>
      <c r="E20" s="70">
        <f>SUMIFS(勤怠_日次入力!$D$3:$D$202,勤怠_日次入力!$B$3:$B$202,$A20,勤怠_日次入力!$C$3:$C$202,"休日")</f>
        <v/>
      </c>
    </row>
    <row r="21" ht="15" customHeight="1" s="17">
      <c r="A21" s="48">
        <f>入力_月次データ!B21</f>
        <v/>
      </c>
      <c r="B21" s="69">
        <f>SUMIFS(勤怠_日次入力!$D$3:$D$202,勤怠_日次入力!$B$3:$B$202,$A21,勤怠_日次入力!$C$3:$C$202,"勤務")</f>
        <v/>
      </c>
      <c r="C21" s="69">
        <f>SUMIFS(勤怠_日次入力!$D$3:$D$202,勤怠_日次入力!$B$3:$B$202,$A21,勤怠_日次入力!$C$3:$C$202,"残業")</f>
        <v/>
      </c>
      <c r="D21" s="69">
        <f>SUMIFS(勤怠_日次入力!$D$3:$D$202,勤怠_日次入力!$B$3:$B$202,$A21,勤怠_日次入力!$C$3:$C$202,"深夜")</f>
        <v/>
      </c>
      <c r="E21" s="69">
        <f>SUMIFS(勤怠_日次入力!$D$3:$D$202,勤怠_日次入力!$B$3:$B$202,$A21,勤怠_日次入力!$C$3:$C$202,"休日")</f>
        <v/>
      </c>
    </row>
    <row r="22" ht="15" customHeight="1" s="17">
      <c r="A22" s="53">
        <f>入力_月次データ!B22</f>
        <v/>
      </c>
      <c r="B22" s="70">
        <f>SUMIFS(勤怠_日次入力!$D$3:$D$202,勤怠_日次入力!$B$3:$B$202,$A22,勤怠_日次入力!$C$3:$C$202,"勤務")</f>
        <v/>
      </c>
      <c r="C22" s="70">
        <f>SUMIFS(勤怠_日次入力!$D$3:$D$202,勤怠_日次入力!$B$3:$B$202,$A22,勤怠_日次入力!$C$3:$C$202,"残業")</f>
        <v/>
      </c>
      <c r="D22" s="70">
        <f>SUMIFS(勤怠_日次入力!$D$3:$D$202,勤怠_日次入力!$B$3:$B$202,$A22,勤怠_日次入力!$C$3:$C$202,"深夜")</f>
        <v/>
      </c>
      <c r="E22" s="70">
        <f>SUMIFS(勤怠_日次入力!$D$3:$D$202,勤怠_日次入力!$B$3:$B$202,$A22,勤怠_日次入力!$C$3:$C$202,"休日")</f>
        <v/>
      </c>
    </row>
    <row r="23" ht="15" customHeight="1" s="17">
      <c r="A23" s="48">
        <f>入力_月次データ!B23</f>
        <v/>
      </c>
      <c r="B23" s="69">
        <f>SUMIFS(勤怠_日次入力!$D$3:$D$202,勤怠_日次入力!$B$3:$B$202,$A23,勤怠_日次入力!$C$3:$C$202,"勤務")</f>
        <v/>
      </c>
      <c r="C23" s="69">
        <f>SUMIFS(勤怠_日次入力!$D$3:$D$202,勤怠_日次入力!$B$3:$B$202,$A23,勤怠_日次入力!$C$3:$C$202,"残業")</f>
        <v/>
      </c>
      <c r="D23" s="69">
        <f>SUMIFS(勤怠_日次入力!$D$3:$D$202,勤怠_日次入力!$B$3:$B$202,$A23,勤怠_日次入力!$C$3:$C$202,"深夜")</f>
        <v/>
      </c>
      <c r="E23" s="69">
        <f>SUMIFS(勤怠_日次入力!$D$3:$D$202,勤怠_日次入力!$B$3:$B$202,$A23,勤怠_日次入力!$C$3:$C$202,"休日")</f>
        <v/>
      </c>
    </row>
    <row r="24" ht="15" customHeight="1" s="17">
      <c r="A24" s="53">
        <f>入力_月次データ!B24</f>
        <v/>
      </c>
      <c r="B24" s="70">
        <f>SUMIFS(勤怠_日次入力!$D$3:$D$202,勤怠_日次入力!$B$3:$B$202,$A24,勤怠_日次入力!$C$3:$C$202,"勤務")</f>
        <v/>
      </c>
      <c r="C24" s="70">
        <f>SUMIFS(勤怠_日次入力!$D$3:$D$202,勤怠_日次入力!$B$3:$B$202,$A24,勤怠_日次入力!$C$3:$C$202,"残業")</f>
        <v/>
      </c>
      <c r="D24" s="70">
        <f>SUMIFS(勤怠_日次入力!$D$3:$D$202,勤怠_日次入力!$B$3:$B$202,$A24,勤怠_日次入力!$C$3:$C$202,"深夜")</f>
        <v/>
      </c>
      <c r="E24" s="70">
        <f>SUMIFS(勤怠_日次入力!$D$3:$D$202,勤怠_日次入力!$B$3:$B$202,$A24,勤怠_日次入力!$C$3:$C$202,"休日")</f>
        <v/>
      </c>
    </row>
    <row r="25" ht="15" customHeight="1" s="17">
      <c r="A25" s="48">
        <f>入力_月次データ!B25</f>
        <v/>
      </c>
      <c r="B25" s="69">
        <f>SUMIFS(勤怠_日次入力!$D$3:$D$202,勤怠_日次入力!$B$3:$B$202,$A25,勤怠_日次入力!$C$3:$C$202,"勤務")</f>
        <v/>
      </c>
      <c r="C25" s="69">
        <f>SUMIFS(勤怠_日次入力!$D$3:$D$202,勤怠_日次入力!$B$3:$B$202,$A25,勤怠_日次入力!$C$3:$C$202,"残業")</f>
        <v/>
      </c>
      <c r="D25" s="69">
        <f>SUMIFS(勤怠_日次入力!$D$3:$D$202,勤怠_日次入力!$B$3:$B$202,$A25,勤怠_日次入力!$C$3:$C$202,"深夜")</f>
        <v/>
      </c>
      <c r="E25" s="69">
        <f>SUMIFS(勤怠_日次入力!$D$3:$D$202,勤怠_日次入力!$B$3:$B$202,$A25,勤怠_日次入力!$C$3:$C$202,"休日")</f>
        <v/>
      </c>
    </row>
    <row r="26" ht="15" customHeight="1" s="17">
      <c r="A26" s="53">
        <f>入力_月次データ!B26</f>
        <v/>
      </c>
      <c r="B26" s="70">
        <f>SUMIFS(勤怠_日次入力!$D$3:$D$202,勤怠_日次入力!$B$3:$B$202,$A26,勤怠_日次入力!$C$3:$C$202,"勤務")</f>
        <v/>
      </c>
      <c r="C26" s="70">
        <f>SUMIFS(勤怠_日次入力!$D$3:$D$202,勤怠_日次入力!$B$3:$B$202,$A26,勤怠_日次入力!$C$3:$C$202,"残業")</f>
        <v/>
      </c>
      <c r="D26" s="70">
        <f>SUMIFS(勤怠_日次入力!$D$3:$D$202,勤怠_日次入力!$B$3:$B$202,$A26,勤怠_日次入力!$C$3:$C$202,"深夜")</f>
        <v/>
      </c>
      <c r="E26" s="70">
        <f>SUMIFS(勤怠_日次入力!$D$3:$D$202,勤怠_日次入力!$B$3:$B$202,$A26,勤怠_日次入力!$C$3:$C$202,"休日")</f>
        <v/>
      </c>
    </row>
    <row r="27" ht="15" customHeight="1" s="17">
      <c r="A27" s="48">
        <f>入力_月次データ!B27</f>
        <v/>
      </c>
      <c r="B27" s="69">
        <f>SUMIFS(勤怠_日次入力!$D$3:$D$202,勤怠_日次入力!$B$3:$B$202,$A27,勤怠_日次入力!$C$3:$C$202,"勤務")</f>
        <v/>
      </c>
      <c r="C27" s="69">
        <f>SUMIFS(勤怠_日次入力!$D$3:$D$202,勤怠_日次入力!$B$3:$B$202,$A27,勤怠_日次入力!$C$3:$C$202,"残業")</f>
        <v/>
      </c>
      <c r="D27" s="69">
        <f>SUMIFS(勤怠_日次入力!$D$3:$D$202,勤怠_日次入力!$B$3:$B$202,$A27,勤怠_日次入力!$C$3:$C$202,"深夜")</f>
        <v/>
      </c>
      <c r="E27" s="69">
        <f>SUMIFS(勤怠_日次入力!$D$3:$D$202,勤怠_日次入力!$B$3:$B$202,$A27,勤怠_日次入力!$C$3:$C$202,"休日")</f>
        <v/>
      </c>
    </row>
    <row r="28" ht="15" customHeight="1" s="17">
      <c r="A28" s="53">
        <f>入力_月次データ!B28</f>
        <v/>
      </c>
      <c r="B28" s="70">
        <f>SUMIFS(勤怠_日次入力!$D$3:$D$202,勤怠_日次入力!$B$3:$B$202,$A28,勤怠_日次入力!$C$3:$C$202,"勤務")</f>
        <v/>
      </c>
      <c r="C28" s="70">
        <f>SUMIFS(勤怠_日次入力!$D$3:$D$202,勤怠_日次入力!$B$3:$B$202,$A28,勤怠_日次入力!$C$3:$C$202,"残業")</f>
        <v/>
      </c>
      <c r="D28" s="70">
        <f>SUMIFS(勤怠_日次入力!$D$3:$D$202,勤怠_日次入力!$B$3:$B$202,$A28,勤怠_日次入力!$C$3:$C$202,"深夜")</f>
        <v/>
      </c>
      <c r="E28" s="70">
        <f>SUMIFS(勤怠_日次入力!$D$3:$D$202,勤怠_日次入力!$B$3:$B$202,$A28,勤怠_日次入力!$C$3:$C$202,"休日")</f>
        <v/>
      </c>
    </row>
    <row r="29" ht="15" customHeight="1" s="17">
      <c r="A29" s="48">
        <f>入力_月次データ!B29</f>
        <v/>
      </c>
      <c r="B29" s="69">
        <f>SUMIFS(勤怠_日次入力!$D$3:$D$202,勤怠_日次入力!$B$3:$B$202,$A29,勤怠_日次入力!$C$3:$C$202,"勤務")</f>
        <v/>
      </c>
      <c r="C29" s="69">
        <f>SUMIFS(勤怠_日次入力!$D$3:$D$202,勤怠_日次入力!$B$3:$B$202,$A29,勤怠_日次入力!$C$3:$C$202,"残業")</f>
        <v/>
      </c>
      <c r="D29" s="69">
        <f>SUMIFS(勤怠_日次入力!$D$3:$D$202,勤怠_日次入力!$B$3:$B$202,$A29,勤怠_日次入力!$C$3:$C$202,"深夜")</f>
        <v/>
      </c>
      <c r="E29" s="69">
        <f>SUMIFS(勤怠_日次入力!$D$3:$D$202,勤怠_日次入力!$B$3:$B$202,$A29,勤怠_日次入力!$C$3:$C$202,"休日")</f>
        <v/>
      </c>
    </row>
    <row r="30" ht="15" customHeight="1" s="17">
      <c r="A30" s="53">
        <f>入力_月次データ!B30</f>
        <v/>
      </c>
      <c r="B30" s="70">
        <f>SUMIFS(勤怠_日次入力!$D$3:$D$202,勤怠_日次入力!$B$3:$B$202,$A30,勤怠_日次入力!$C$3:$C$202,"勤務")</f>
        <v/>
      </c>
      <c r="C30" s="70">
        <f>SUMIFS(勤怠_日次入力!$D$3:$D$202,勤怠_日次入力!$B$3:$B$202,$A30,勤怠_日次入力!$C$3:$C$202,"残業")</f>
        <v/>
      </c>
      <c r="D30" s="70">
        <f>SUMIFS(勤怠_日次入力!$D$3:$D$202,勤怠_日次入力!$B$3:$B$202,$A30,勤怠_日次入力!$C$3:$C$202,"深夜")</f>
        <v/>
      </c>
      <c r="E30" s="70">
        <f>SUMIFS(勤怠_日次入力!$D$3:$D$202,勤怠_日次入力!$B$3:$B$202,$A30,勤怠_日次入力!$C$3:$C$202,"休日")</f>
        <v/>
      </c>
    </row>
    <row r="31" ht="15" customHeight="1" s="17">
      <c r="A31" s="48">
        <f>入力_月次データ!B31</f>
        <v/>
      </c>
      <c r="B31" s="69">
        <f>SUMIFS(勤怠_日次入力!$D$3:$D$202,勤怠_日次入力!$B$3:$B$202,$A31,勤怠_日次入力!$C$3:$C$202,"勤務")</f>
        <v/>
      </c>
      <c r="C31" s="69">
        <f>SUMIFS(勤怠_日次入力!$D$3:$D$202,勤怠_日次入力!$B$3:$B$202,$A31,勤怠_日次入力!$C$3:$C$202,"残業")</f>
        <v/>
      </c>
      <c r="D31" s="69">
        <f>SUMIFS(勤怠_日次入力!$D$3:$D$202,勤怠_日次入力!$B$3:$B$202,$A31,勤怠_日次入力!$C$3:$C$202,"深夜")</f>
        <v/>
      </c>
      <c r="E31" s="69">
        <f>SUMIFS(勤怠_日次入力!$D$3:$D$202,勤怠_日次入力!$B$3:$B$202,$A31,勤怠_日次入力!$C$3:$C$202,"休日")</f>
        <v/>
      </c>
    </row>
    <row r="32" ht="15" customHeight="1" s="17">
      <c r="A32" s="53">
        <f>入力_月次データ!B32</f>
        <v/>
      </c>
      <c r="B32" s="70">
        <f>SUMIFS(勤怠_日次入力!$D$3:$D$202,勤怠_日次入力!$B$3:$B$202,$A32,勤怠_日次入力!$C$3:$C$202,"勤務")</f>
        <v/>
      </c>
      <c r="C32" s="70">
        <f>SUMIFS(勤怠_日次入力!$D$3:$D$202,勤怠_日次入力!$B$3:$B$202,$A32,勤怠_日次入力!$C$3:$C$202,"残業")</f>
        <v/>
      </c>
      <c r="D32" s="70">
        <f>SUMIFS(勤怠_日次入力!$D$3:$D$202,勤怠_日次入力!$B$3:$B$202,$A32,勤怠_日次入力!$C$3:$C$202,"深夜")</f>
        <v/>
      </c>
      <c r="E32" s="70">
        <f>SUMIFS(勤怠_日次入力!$D$3:$D$202,勤怠_日次入力!$B$3:$B$202,$A32,勤怠_日次入力!$C$3:$C$202,"休日")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2026-11-04T06:11:31Z</dcterms:created>
  <dcterms:modified xmlns:dcterms="http://purl.org/dc/terms/" xmlns:xsi="http://www.w3.org/2001/XMLSchema-instance" xsi:type="dcterms:W3CDTF">2026-11-04T06:16:19+00:00Z</dcterms:modified>
  <cp:revision>0</cp:revision>
</cp:coreProperties>
</file>